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rysafevic.sharepoint.com/sites/Science/Shared Documents/AMRA/2425/Survey Plan/"/>
    </mc:Choice>
  </mc:AlternateContent>
  <xr:revisionPtr revIDLastSave="0" documentId="8_{1F589311-E071-4394-9CB8-898FC75366AD}" xr6:coauthVersionLast="47" xr6:coauthVersionMax="47" xr10:uidLastSave="{00000000-0000-0000-0000-000000000000}"/>
  <bookViews>
    <workbookView xWindow="-25320" yWindow="285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" i="1" l="1"/>
  <c r="C6" i="1"/>
  <c r="C10" i="1" l="1"/>
  <c r="C7" i="1" l="1"/>
  <c r="C9" i="1" l="1"/>
  <c r="L3" i="1" s="1"/>
  <c r="L4" i="1" l="1"/>
  <c r="C86" i="1"/>
  <c r="D86" i="1" s="1"/>
  <c r="L2" i="1"/>
  <c r="L5" i="1"/>
  <c r="D74" i="1" s="1"/>
  <c r="O5" i="1" l="1"/>
  <c r="C14" i="1" s="1"/>
  <c r="C124" i="1" s="1"/>
  <c r="D23" i="1" l="1"/>
  <c r="D14" i="1"/>
  <c r="D47" i="1"/>
</calcChain>
</file>

<file path=xl/sharedStrings.xml><?xml version="1.0" encoding="utf-8"?>
<sst xmlns="http://schemas.openxmlformats.org/spreadsheetml/2006/main" count="653" uniqueCount="195">
  <si>
    <t>REGULATORY PROGRAMME FOR CONTROL OF RESIDUES IN FOOD</t>
  </si>
  <si>
    <t>For official use</t>
  </si>
  <si>
    <t>A6</t>
  </si>
  <si>
    <t>COUNTRY</t>
  </si>
  <si>
    <t>Australia</t>
  </si>
  <si>
    <t>DATE</t>
  </si>
  <si>
    <t>B1</t>
  </si>
  <si>
    <t xml:space="preserve">YEAR OF PLAN IMPLEMENTATION </t>
  </si>
  <si>
    <t>B2a</t>
  </si>
  <si>
    <t>ANIMAL SPECIES / PRODUCT</t>
  </si>
  <si>
    <t>BOVINE MILK</t>
  </si>
  <si>
    <t>B2e</t>
  </si>
  <si>
    <t xml:space="preserve">National PRODUCTION DATA  - in TONNES (referring to the previous year) </t>
  </si>
  <si>
    <t>EU EXPORT DATA in TONNES (referring to the previous year)</t>
  </si>
  <si>
    <r>
      <t xml:space="preserve">PRODUCTION DATA in </t>
    </r>
    <r>
      <rPr>
        <b/>
        <u/>
        <sz val="8"/>
        <rFont val="Arial"/>
        <family val="2"/>
      </rPr>
      <t>TONNES</t>
    </r>
    <r>
      <rPr>
        <b/>
        <sz val="8"/>
        <rFont val="Arial"/>
        <family val="2"/>
      </rPr>
      <t xml:space="preserve"> for calculation of SAMPLE NUMBERS.  (referring to previous year's production)</t>
    </r>
  </si>
  <si>
    <r>
      <t xml:space="preserve">See Instruction sheet, note 4.  If a </t>
    </r>
    <r>
      <rPr>
        <b/>
        <sz val="8"/>
        <rFont val="Arial"/>
        <family val="2"/>
      </rPr>
      <t>split system</t>
    </r>
    <r>
      <rPr>
        <sz val="8"/>
        <rFont val="Arial"/>
        <family val="2"/>
      </rPr>
      <t xml:space="preserve"> is in place for exports to the EU, </t>
    </r>
    <r>
      <rPr>
        <b/>
        <sz val="8"/>
        <rFont val="Arial"/>
        <family val="2"/>
      </rPr>
      <t>actual export data</t>
    </r>
    <r>
      <rPr>
        <sz val="8"/>
        <rFont val="Arial"/>
        <family val="2"/>
      </rPr>
      <t xml:space="preserve"> may be entered in this cell.  If there is no split system, and milk/dairy products from </t>
    </r>
    <r>
      <rPr>
        <b/>
        <sz val="8"/>
        <rFont val="Arial"/>
        <family val="2"/>
      </rPr>
      <t>all animals (and ALL FARMS) are eligible for export to the EU,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national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production data</t>
    </r>
    <r>
      <rPr>
        <sz val="8"/>
        <rFont val="Arial"/>
        <family val="2"/>
      </rPr>
      <t xml:space="preserve"> must be entered in this cell.  </t>
    </r>
  </si>
  <si>
    <t>NUMBER OF SAMPLES</t>
  </si>
  <si>
    <t>ACCORDING TO EU REQUIREMENTS</t>
  </si>
  <si>
    <t>ACCORDING TO CODEX ALIMENTARIUS</t>
  </si>
  <si>
    <t>OTHER</t>
  </si>
  <si>
    <t>MINIMUM number is 300</t>
  </si>
  <si>
    <t>PLAN</t>
  </si>
  <si>
    <t>GROUP OF SUBSTANCES TO BE MONITORED</t>
  </si>
  <si>
    <r>
      <t xml:space="preserve">NUMBER OF </t>
    </r>
    <r>
      <rPr>
        <b/>
        <u/>
        <sz val="6"/>
        <rFont val="Arial"/>
        <family val="2"/>
      </rPr>
      <t>SAMPLES</t>
    </r>
    <r>
      <rPr>
        <sz val="7"/>
        <rFont val="Arial"/>
        <family val="2"/>
      </rPr>
      <t xml:space="preserve">  </t>
    </r>
  </si>
  <si>
    <r>
      <t xml:space="preserve">NUMBER OF </t>
    </r>
    <r>
      <rPr>
        <b/>
        <u/>
        <sz val="6"/>
        <rFont val="Arial"/>
        <family val="2"/>
      </rPr>
      <t>TESTS</t>
    </r>
  </si>
  <si>
    <t>COMPOUND or MARKER RESIDUE</t>
  </si>
  <si>
    <t>MATRIX ANALYSED</t>
  </si>
  <si>
    <t>SCREENING METHOD</t>
  </si>
  <si>
    <t>CONFIRMATORY METHOD</t>
  </si>
  <si>
    <r>
      <t xml:space="preserve">SCREEN.METH. DETECTION LIMIT </t>
    </r>
    <r>
      <rPr>
        <b/>
        <sz val="6"/>
        <rFont val="Arial"/>
        <family val="2"/>
      </rPr>
      <t>[</t>
    </r>
    <r>
      <rPr>
        <b/>
        <sz val="6"/>
        <rFont val="Times New Roman"/>
        <family val="1"/>
      </rPr>
      <t>μg/Kg</t>
    </r>
    <r>
      <rPr>
        <b/>
        <sz val="6"/>
        <rFont val="Arial"/>
        <family val="2"/>
      </rPr>
      <t>]</t>
    </r>
  </si>
  <si>
    <t>CONFIR.METH. DETECTION LIMIT [μg/Kg]</t>
  </si>
  <si>
    <t>LEVEL OF ACTION  [μg/Kg]</t>
  </si>
  <si>
    <t>Australian Standard [µg/kg]</t>
  </si>
  <si>
    <t>EU Standard [µg/kg]</t>
  </si>
  <si>
    <t>LABORATORY</t>
  </si>
  <si>
    <t>MIN</t>
  </si>
  <si>
    <t>Chloramphenicol + Nitrofurans+ Nitroimidazoles</t>
  </si>
  <si>
    <t>Chloramphenicol</t>
  </si>
  <si>
    <t>Milk</t>
  </si>
  <si>
    <t>LC-MS/MS</t>
  </si>
  <si>
    <t>Any detection</t>
  </si>
  <si>
    <t>not set</t>
  </si>
  <si>
    <t>Other A6 substances</t>
  </si>
  <si>
    <t>ANTIBACTERIAL SUBSTANCES</t>
  </si>
  <si>
    <t>Benzyl G Penicillin</t>
  </si>
  <si>
    <t>MIT</t>
  </si>
  <si>
    <t>1*</t>
  </si>
  <si>
    <t>Cloxacillin</t>
  </si>
  <si>
    <t>10*</t>
  </si>
  <si>
    <t>Ampicillin</t>
  </si>
  <si>
    <t>4*</t>
  </si>
  <si>
    <t>Amoxicillin</t>
  </si>
  <si>
    <t>Ceftiofur</t>
  </si>
  <si>
    <t>50*</t>
  </si>
  <si>
    <t>Cefuroxime</t>
  </si>
  <si>
    <t>20*</t>
  </si>
  <si>
    <t>Cephalonium</t>
  </si>
  <si>
    <t>Cephapirin</t>
  </si>
  <si>
    <t>Cephazolin</t>
  </si>
  <si>
    <t>-</t>
  </si>
  <si>
    <t>Tetracycline</t>
  </si>
  <si>
    <t>Oxytetracycline</t>
  </si>
  <si>
    <t>Chlortetracycline</t>
  </si>
  <si>
    <t>Sulfadiazine</t>
  </si>
  <si>
    <t>TLC</t>
  </si>
  <si>
    <t>Sulfadimidine</t>
  </si>
  <si>
    <t>Sulfadoxine</t>
  </si>
  <si>
    <t>Sulfatroxazole</t>
  </si>
  <si>
    <t>Erythromycin</t>
  </si>
  <si>
    <t>40*</t>
  </si>
  <si>
    <t>Lincomycin</t>
  </si>
  <si>
    <t>Oleandomycin</t>
  </si>
  <si>
    <t>Tylosin</t>
  </si>
  <si>
    <t>Tilmicosin</t>
  </si>
  <si>
    <t>Streptomycin &amp; Dihydrostreptomycin</t>
  </si>
  <si>
    <t>100*</t>
  </si>
  <si>
    <t>Neomycin</t>
  </si>
  <si>
    <t>Gentamycin</t>
  </si>
  <si>
    <t>ANTHELMINTICS</t>
  </si>
  <si>
    <t>30 Triclabendazole</t>
  </si>
  <si>
    <t>5*</t>
  </si>
  <si>
    <t>70 Benzimidazoles</t>
  </si>
  <si>
    <t xml:space="preserve">                Albendazole</t>
  </si>
  <si>
    <t xml:space="preserve">                Fenbendazole</t>
  </si>
  <si>
    <t xml:space="preserve">                Oxfendazole</t>
  </si>
  <si>
    <t xml:space="preserve">                Febantel</t>
  </si>
  <si>
    <t xml:space="preserve">                Thiabendazole</t>
  </si>
  <si>
    <t xml:space="preserve">                Clorsulon</t>
  </si>
  <si>
    <t xml:space="preserve">                Nitroxynil</t>
  </si>
  <si>
    <t xml:space="preserve">                Mebendazole</t>
  </si>
  <si>
    <t xml:space="preserve">                Monepantel</t>
  </si>
  <si>
    <t xml:space="preserve">                Praziquantel</t>
  </si>
  <si>
    <t>no MRL required</t>
  </si>
  <si>
    <t>20 Levamisole</t>
  </si>
  <si>
    <t>230 Macrocyclic Lactones</t>
  </si>
  <si>
    <t xml:space="preserve">                Ivermectin</t>
  </si>
  <si>
    <t xml:space="preserve">                Abamectin</t>
  </si>
  <si>
    <t xml:space="preserve">                Doramectin</t>
  </si>
  <si>
    <t xml:space="preserve">                Moxidectin</t>
  </si>
  <si>
    <t>50F</t>
  </si>
  <si>
    <t>500F</t>
  </si>
  <si>
    <t>2000F</t>
  </si>
  <si>
    <t xml:space="preserve">                Eprinomectin</t>
  </si>
  <si>
    <t>B2c</t>
  </si>
  <si>
    <t>PYRETHROIDS</t>
  </si>
  <si>
    <t>Deltamethrin</t>
  </si>
  <si>
    <t>GC-MS/MS/LC-MS/MS</t>
  </si>
  <si>
    <t>Flumethrin</t>
  </si>
  <si>
    <t>Cypermethrin</t>
  </si>
  <si>
    <t>100F</t>
  </si>
  <si>
    <t>1000F</t>
  </si>
  <si>
    <t>Fenvalerate</t>
  </si>
  <si>
    <t>Cyfluthrin</t>
  </si>
  <si>
    <t>Cyhalothrin</t>
  </si>
  <si>
    <t>250F</t>
  </si>
  <si>
    <t>Permethrin</t>
  </si>
  <si>
    <t>NON STEROIDAL ANTI-INFLAMMATORY DRUGS</t>
  </si>
  <si>
    <t>Flunixin</t>
  </si>
  <si>
    <t>Meloxicam</t>
  </si>
  <si>
    <t>Ketoprofen</t>
  </si>
  <si>
    <t>Tolfenamic acid</t>
  </si>
  <si>
    <t>Phenylbutazone</t>
  </si>
  <si>
    <t>B2f</t>
  </si>
  <si>
    <t>Other pharmacologically active subs</t>
  </si>
  <si>
    <r>
      <t xml:space="preserve">NUMBER OF </t>
    </r>
    <r>
      <rPr>
        <b/>
        <u/>
        <sz val="6"/>
        <rFont val="Arial"/>
        <family val="2"/>
      </rPr>
      <t>SAMPLES</t>
    </r>
  </si>
  <si>
    <t>LEVEL OF ACTION [μg/Kg]</t>
  </si>
  <si>
    <t xml:space="preserve">B3a + B3b + B3c + B3d </t>
  </si>
  <si>
    <t>B3a</t>
  </si>
  <si>
    <t>ORGANOCHLORINE COMPOUNDS INCLUDING PCBS</t>
  </si>
  <si>
    <t>Aldrin &amp; Dieldrin</t>
  </si>
  <si>
    <t>10F</t>
  </si>
  <si>
    <t>75F*</t>
  </si>
  <si>
    <t>150F</t>
  </si>
  <si>
    <t>BHC</t>
  </si>
  <si>
    <t>2.7F</t>
  </si>
  <si>
    <t>Chlordane</t>
  </si>
  <si>
    <t>30F*</t>
  </si>
  <si>
    <t>Lindane</t>
  </si>
  <si>
    <t>1.7F</t>
  </si>
  <si>
    <t>200F</t>
  </si>
  <si>
    <t>DDT</t>
  </si>
  <si>
    <t>17F</t>
  </si>
  <si>
    <t>1250F</t>
  </si>
  <si>
    <t>Heptachlor</t>
  </si>
  <si>
    <t>HCB</t>
  </si>
  <si>
    <t>6.7F</t>
  </si>
  <si>
    <t>62.5F</t>
  </si>
  <si>
    <t>Endosulfan</t>
  </si>
  <si>
    <t>50F*</t>
  </si>
  <si>
    <t>B3b</t>
  </si>
  <si>
    <t>ORGANOPHOSPHORUS COMPOUNDS</t>
  </si>
  <si>
    <t>Bromophos-ethyl</t>
  </si>
  <si>
    <t>Chlorpyriphos</t>
  </si>
  <si>
    <t>Chlorpyriphos-methyl</t>
  </si>
  <si>
    <t>Chlorfenvinphos</t>
  </si>
  <si>
    <t>Coumaphos</t>
  </si>
  <si>
    <t>Dichlorvos</t>
  </si>
  <si>
    <t>Diazinon</t>
  </si>
  <si>
    <t>Ethion</t>
  </si>
  <si>
    <t>125F</t>
  </si>
  <si>
    <t>Fenchlorphos</t>
  </si>
  <si>
    <t>Fenitrothion</t>
  </si>
  <si>
    <t>Fenthion</t>
  </si>
  <si>
    <t>Malathion (Maldison)</t>
  </si>
  <si>
    <t>Parathion-methyl</t>
  </si>
  <si>
    <t>Pirimiphos-methyl</t>
  </si>
  <si>
    <t>B3c</t>
  </si>
  <si>
    <r>
      <t>CHEMICAL ELEMENTS</t>
    </r>
    <r>
      <rPr>
        <b/>
        <vertAlign val="superscript"/>
        <sz val="7"/>
        <rFont val="Arial"/>
        <family val="2"/>
      </rPr>
      <t>#</t>
    </r>
  </si>
  <si>
    <t>B3d</t>
  </si>
  <si>
    <t>MYCOTOXINS</t>
  </si>
  <si>
    <t>Aflatoxin M1</t>
  </si>
  <si>
    <t>Check calculation of total of minimums</t>
  </si>
  <si>
    <t xml:space="preserve">Samples:  </t>
  </si>
  <si>
    <t>Tests:</t>
  </si>
  <si>
    <t>KEY:</t>
  </si>
  <si>
    <t>F - These analytes are reported in the milk fat. Australian standards for fat-soluble compounds report limits on a milk fat basis, for whole milk this assumes a milk fat content of 4% (ie if wanting to convert whole milk to reporting on a milk fat basis then a conversion factor of 25 is applicable)</t>
  </si>
  <si>
    <t xml:space="preserve"> - No upper limit set. Detections of the contaminant at low levels are allowable</t>
  </si>
  <si>
    <t xml:space="preserve"> * - At the Limit of Quantitation</t>
  </si>
  <si>
    <t>MIT - Microbial Inhibition Test</t>
  </si>
  <si>
    <t>TLC - Thin Layer Chromatography</t>
  </si>
  <si>
    <t>GC-MS/MS - Gas Chromatography Mass Spectrometry/Mass Spectrometry</t>
  </si>
  <si>
    <t>LC-MS/MS - Liquid Chromatography Mass Spectrometry/Mass Spectrometry</t>
  </si>
  <si>
    <t>not set - No standard has been set for the chemical in milk</t>
  </si>
  <si>
    <r>
      <rPr>
        <vertAlign val="superscript"/>
        <sz val="8"/>
        <rFont val="Arial"/>
        <family val="2"/>
      </rPr>
      <t>#</t>
    </r>
    <r>
      <rPr>
        <sz val="8"/>
        <rFont val="Arial"/>
        <family val="2"/>
      </rPr>
      <t xml:space="preserve"> - Chemical elements are rotated into the survey every three years</t>
    </r>
  </si>
  <si>
    <t>Oxyphenbutazone</t>
  </si>
  <si>
    <t>AMPHENICOLS</t>
  </si>
  <si>
    <t>Florfenicol</t>
  </si>
  <si>
    <t>Thiamphenicol</t>
  </si>
  <si>
    <t>BVAQ</t>
  </si>
  <si>
    <t>NMI</t>
  </si>
  <si>
    <t>Florfenicol amine</t>
  </si>
  <si>
    <t>GC-MS/MS</t>
  </si>
  <si>
    <t>100F*</t>
  </si>
  <si>
    <t>25F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</si>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</sst>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sz val="5"/>
      <name val="Arial"/>
      <family val="2"/>
    </font>
    <font>
      <b/>
      <u/>
      <sz val="6"/>
      <name val="Arial"/>
      <family val="2"/>
    </font>
    <font>
      <sz val="7"/>
      <name val="Arial"/>
      <family val="2"/>
    </font>
    <font>
      <b/>
      <sz val="6"/>
      <name val="Times New Roman"/>
      <family val="1"/>
    </font>
    <font>
      <sz val="8"/>
      <name val="Arial"/>
      <family val="2"/>
    </font>
    <font>
      <b/>
      <vertAlign val="superscript"/>
      <sz val="7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" fontId="4" fillId="0" borderId="0" xfId="0" applyNumberFormat="1" applyFont="1" applyAlignment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vertical="center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4" fillId="0" borderId="7" xfId="0" applyFont="1" applyBorder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1" fontId="4" fillId="0" borderId="0" xfId="0" applyNumberFormat="1" applyFont="1"/>
    <xf numFmtId="0" fontId="0" fillId="0" borderId="16" xfId="0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" fontId="5" fillId="0" borderId="18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1" fontId="2" fillId="3" borderId="22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0" borderId="24" xfId="0" applyFont="1" applyBorder="1" applyAlignment="1" applyProtection="1">
      <alignment horizontal="left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>
      <alignment vertical="center"/>
    </xf>
    <xf numFmtId="0" fontId="12" fillId="0" borderId="27" xfId="0" applyFont="1" applyBorder="1" applyAlignment="1" applyProtection="1">
      <alignment horizontal="left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>
      <alignment horizontal="center"/>
      <protection locked="0"/>
    </xf>
    <xf numFmtId="0" fontId="8" fillId="0" borderId="28" xfId="0" applyFont="1" applyBorder="1" applyAlignment="1">
      <alignment vertical="center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left"/>
      <protection locked="0"/>
    </xf>
    <xf numFmtId="0" fontId="12" fillId="0" borderId="31" xfId="0" applyFont="1" applyBorder="1" applyAlignment="1" applyProtection="1">
      <alignment horizontal="center"/>
      <protection locked="0"/>
    </xf>
    <xf numFmtId="0" fontId="12" fillId="2" borderId="31" xfId="0" applyFont="1" applyFill="1" applyBorder="1" applyAlignment="1" applyProtection="1">
      <alignment horizontal="center"/>
      <protection locked="0"/>
    </xf>
    <xf numFmtId="0" fontId="12" fillId="0" borderId="32" xfId="0" applyFont="1" applyBorder="1" applyAlignment="1" applyProtection="1">
      <alignment horizontal="left"/>
      <protection locked="0"/>
    </xf>
    <xf numFmtId="0" fontId="12" fillId="0" borderId="32" xfId="0" applyFont="1" applyBorder="1" applyAlignment="1" applyProtection="1">
      <alignment horizontal="center"/>
      <protection locked="0"/>
    </xf>
    <xf numFmtId="0" fontId="12" fillId="2" borderId="32" xfId="0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>
      <alignment vertical="center"/>
    </xf>
    <xf numFmtId="0" fontId="12" fillId="0" borderId="3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center"/>
      <protection locked="0"/>
    </xf>
    <xf numFmtId="0" fontId="12" fillId="2" borderId="34" xfId="0" applyFon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left"/>
      <protection locked="0"/>
    </xf>
    <xf numFmtId="0" fontId="12" fillId="0" borderId="28" xfId="0" applyFont="1" applyBorder="1" applyAlignment="1" applyProtection="1">
      <alignment horizontal="center"/>
      <protection locked="0"/>
    </xf>
    <xf numFmtId="0" fontId="12" fillId="2" borderId="15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left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2" borderId="3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1" fontId="2" fillId="3" borderId="30" xfId="0" applyNumberFormat="1" applyFont="1" applyFill="1" applyBorder="1" applyAlignment="1">
      <alignment horizontal="center" vertical="center"/>
    </xf>
    <xf numFmtId="0" fontId="12" fillId="0" borderId="33" xfId="0" applyFont="1" applyBorder="1" applyAlignment="1" applyProtection="1">
      <alignment horizontal="left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2" fillId="2" borderId="33" xfId="0" applyFont="1" applyFill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4" fillId="0" borderId="39" xfId="0" applyFont="1" applyBorder="1"/>
    <xf numFmtId="0" fontId="12" fillId="0" borderId="28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>
      <alignment horizontal="center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>
      <alignment horizontal="center" vertical="center" wrapText="1"/>
    </xf>
    <xf numFmtId="1" fontId="10" fillId="0" borderId="39" xfId="0" applyNumberFormat="1" applyFont="1" applyBorder="1" applyAlignment="1">
      <alignment horizontal="center" vertical="center" wrapText="1"/>
    </xf>
    <xf numFmtId="1" fontId="2" fillId="3" borderId="41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left"/>
      <protection locked="0"/>
    </xf>
    <xf numFmtId="0" fontId="12" fillId="2" borderId="35" xfId="0" applyFont="1" applyFill="1" applyBorder="1" applyAlignment="1" applyProtection="1">
      <alignment horizontal="center"/>
      <protection locked="0"/>
    </xf>
    <xf numFmtId="0" fontId="12" fillId="0" borderId="37" xfId="0" applyFont="1" applyBorder="1" applyAlignment="1" applyProtection="1">
      <alignment horizontal="center"/>
      <protection locked="0"/>
    </xf>
    <xf numFmtId="0" fontId="12" fillId="2" borderId="40" xfId="0" applyFont="1" applyFill="1" applyBorder="1" applyAlignment="1" applyProtection="1">
      <alignment horizontal="center"/>
      <protection locked="0"/>
    </xf>
    <xf numFmtId="0" fontId="12" fillId="0" borderId="43" xfId="0" applyFont="1" applyBorder="1" applyAlignment="1" applyProtection="1">
      <alignment horizontal="left"/>
      <protection locked="0"/>
    </xf>
    <xf numFmtId="0" fontId="12" fillId="0" borderId="43" xfId="0" applyFont="1" applyBorder="1" applyAlignment="1" applyProtection="1">
      <alignment horizontal="center"/>
      <protection locked="0"/>
    </xf>
    <xf numFmtId="0" fontId="12" fillId="2" borderId="43" xfId="0" applyFont="1" applyFill="1" applyBorder="1" applyAlignment="1" applyProtection="1">
      <alignment horizontal="center"/>
      <protection locked="0"/>
    </xf>
    <xf numFmtId="1" fontId="3" fillId="0" borderId="4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0" fillId="0" borderId="45" xfId="0" applyNumberFormat="1" applyBorder="1"/>
    <xf numFmtId="0" fontId="12" fillId="0" borderId="18" xfId="0" applyFont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2" borderId="47" xfId="0" applyFont="1" applyFill="1" applyBorder="1" applyAlignment="1">
      <alignment horizontal="center"/>
    </xf>
    <xf numFmtId="0" fontId="4" fillId="0" borderId="48" xfId="0" applyFont="1" applyBorder="1"/>
    <xf numFmtId="0" fontId="12" fillId="0" borderId="3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0" fontId="12" fillId="6" borderId="38" xfId="0" applyFont="1" applyFill="1" applyBorder="1" applyAlignment="1">
      <alignment horizontal="center"/>
    </xf>
    <xf numFmtId="0" fontId="12" fillId="6" borderId="31" xfId="0" applyFont="1" applyFill="1" applyBorder="1" applyAlignment="1" applyProtection="1">
      <alignment horizontal="center"/>
      <protection locked="0"/>
    </xf>
    <xf numFmtId="0" fontId="12" fillId="6" borderId="35" xfId="0" applyFont="1" applyFill="1" applyBorder="1" applyAlignment="1">
      <alignment horizont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wrapText="1"/>
    </xf>
    <xf numFmtId="1" fontId="1" fillId="4" borderId="24" xfId="0" applyNumberFormat="1" applyFont="1" applyFill="1" applyBorder="1" applyAlignment="1">
      <alignment horizontal="center"/>
    </xf>
    <xf numFmtId="1" fontId="1" fillId="4" borderId="29" xfId="0" applyNumberFormat="1" applyFont="1" applyFill="1" applyBorder="1" applyAlignment="1">
      <alignment horizontal="center"/>
    </xf>
    <xf numFmtId="1" fontId="1" fillId="4" borderId="33" xfId="0" applyNumberFormat="1" applyFont="1" applyFill="1" applyBorder="1" applyAlignment="1">
      <alignment horizontal="center"/>
    </xf>
    <xf numFmtId="1" fontId="1" fillId="4" borderId="25" xfId="0" applyNumberFormat="1" applyFont="1" applyFill="1" applyBorder="1" applyAlignment="1">
      <alignment horizontal="center" vertical="center"/>
    </xf>
    <xf numFmtId="1" fontId="1" fillId="4" borderId="29" xfId="0" applyNumberFormat="1" applyFont="1" applyFill="1" applyBorder="1" applyAlignment="1">
      <alignment horizontal="center" vertical="center"/>
    </xf>
    <xf numFmtId="1" fontId="1" fillId="4" borderId="30" xfId="0" applyNumberFormat="1" applyFont="1" applyFill="1" applyBorder="1" applyAlignment="1">
      <alignment horizontal="center" vertical="center"/>
    </xf>
    <xf numFmtId="1" fontId="1" fillId="4" borderId="42" xfId="0" applyNumberFormat="1" applyFont="1" applyFill="1" applyBorder="1" applyAlignment="1">
      <alignment horizontal="center" vertical="center"/>
    </xf>
    <xf numFmtId="0" fontId="12" fillId="6" borderId="24" xfId="0" applyFont="1" applyFill="1" applyBorder="1" applyAlignment="1" applyProtection="1">
      <alignment horizontal="center" vertical="center" shrinkToFit="1"/>
      <protection locked="0"/>
    </xf>
    <xf numFmtId="0" fontId="12" fillId="6" borderId="28" xfId="0" applyFont="1" applyFill="1" applyBorder="1" applyAlignment="1" applyProtection="1">
      <alignment horizontal="center"/>
      <protection locked="0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1" fontId="2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8" fillId="0" borderId="2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8" fillId="0" borderId="33" xfId="0" applyFont="1" applyBorder="1" applyAlignment="1">
      <alignment vertical="center" wrapText="1"/>
    </xf>
    <xf numFmtId="1" fontId="1" fillId="4" borderId="49" xfId="0" applyNumberFormat="1" applyFont="1" applyFill="1" applyBorder="1" applyAlignment="1">
      <alignment horizontal="center" vertical="center"/>
    </xf>
    <xf numFmtId="1" fontId="1" fillId="4" borderId="29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1" fontId="2" fillId="2" borderId="33" xfId="0" applyNumberFormat="1" applyFont="1" applyFill="1" applyBorder="1" applyAlignment="1" applyProtection="1">
      <alignment horizontal="center" vertical="center"/>
      <protection locked="0"/>
    </xf>
    <xf numFmtId="1" fontId="1" fillId="4" borderId="24" xfId="0" applyNumberFormat="1" applyFont="1" applyFill="1" applyBorder="1" applyAlignment="1">
      <alignment horizontal="center" vertical="center"/>
    </xf>
    <xf numFmtId="1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1" fontId="2" fillId="2" borderId="4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5" fillId="2" borderId="24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21" xfId="0" applyFont="1" applyBorder="1" applyAlignment="1">
      <alignment vertical="top" wrapText="1"/>
    </xf>
    <xf numFmtId="0" fontId="2" fillId="0" borderId="23" xfId="0" applyFont="1" applyBorder="1"/>
    <xf numFmtId="0" fontId="12" fillId="0" borderId="23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2" fillId="0" borderId="3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51" xfId="0" applyNumberFormat="1" applyFont="1" applyBorder="1" applyAlignment="1">
      <alignment horizontal="center" vertical="center" wrapText="1"/>
    </xf>
    <xf numFmtId="1" fontId="2" fillId="3" borderId="25" xfId="0" applyNumberFormat="1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>
      <alignment horizontal="center" vertical="center"/>
    </xf>
    <xf numFmtId="1" fontId="1" fillId="3" borderId="25" xfId="0" applyNumberFormat="1" applyFont="1" applyFill="1" applyBorder="1" applyAlignment="1">
      <alignment horizontal="center" vertical="center"/>
    </xf>
    <xf numFmtId="1" fontId="1" fillId="3" borderId="30" xfId="0" applyNumberFormat="1" applyFont="1" applyFill="1" applyBorder="1" applyAlignment="1">
      <alignment horizontal="center" vertical="center"/>
    </xf>
    <xf numFmtId="1" fontId="1" fillId="3" borderId="42" xfId="0" applyNumberFormat="1" applyFont="1" applyFill="1" applyBorder="1" applyAlignment="1">
      <alignment horizontal="center" vertical="center"/>
    </xf>
    <xf numFmtId="1" fontId="2" fillId="3" borderId="42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3" borderId="39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vertical="center" wrapText="1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2" xfId="0" applyBorder="1" applyAlignment="1">
      <alignment vertical="center"/>
    </xf>
    <xf numFmtId="1" fontId="5" fillId="0" borderId="54" xfId="0" applyNumberFormat="1" applyFont="1" applyBorder="1" applyAlignment="1">
      <alignment horizontal="center" vertical="center" wrapText="1"/>
    </xf>
    <xf numFmtId="1" fontId="5" fillId="0" borderId="46" xfId="0" applyNumberFormat="1" applyFont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left" vertical="center" wrapText="1"/>
    </xf>
    <xf numFmtId="0" fontId="4" fillId="5" borderId="5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/>
    </xf>
    <xf numFmtId="1" fontId="2" fillId="3" borderId="41" xfId="0" applyNumberFormat="1" applyFont="1" applyFill="1" applyBorder="1" applyAlignment="1">
      <alignment horizontal="center" vertical="center"/>
    </xf>
    <xf numFmtId="1" fontId="2" fillId="3" borderId="52" xfId="0" applyNumberFormat="1" applyFont="1" applyFill="1" applyBorder="1" applyAlignment="1">
      <alignment horizontal="center" vertical="center"/>
    </xf>
    <xf numFmtId="1" fontId="2" fillId="3" borderId="53" xfId="0" applyNumberFormat="1" applyFont="1" applyFill="1" applyBorder="1" applyAlignment="1">
      <alignment horizontal="center" vertical="center"/>
    </xf>
    <xf numFmtId="1" fontId="2" fillId="2" borderId="41" xfId="0" applyNumberFormat="1" applyFont="1" applyFill="1" applyBorder="1" applyAlignment="1" applyProtection="1">
      <alignment horizontal="center" vertical="center"/>
      <protection locked="0"/>
    </xf>
    <xf numFmtId="1" fontId="2" fillId="2" borderId="52" xfId="0" applyNumberFormat="1" applyFont="1" applyFill="1" applyBorder="1" applyAlignment="1" applyProtection="1">
      <alignment horizontal="center" vertical="center"/>
      <protection locked="0"/>
    </xf>
    <xf numFmtId="1" fontId="2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/>
    </xf>
    <xf numFmtId="1" fontId="10" fillId="0" borderId="55" xfId="0" applyNumberFormat="1" applyFont="1" applyBorder="1" applyAlignment="1">
      <alignment horizontal="center" vertical="center" wrapText="1"/>
    </xf>
    <xf numFmtId="1" fontId="10" fillId="0" borderId="52" xfId="0" applyNumberFormat="1" applyFont="1" applyBorder="1" applyAlignment="1">
      <alignment horizontal="center" vertical="center" wrapText="1"/>
    </xf>
    <xf numFmtId="1" fontId="0" fillId="0" borderId="56" xfId="0" applyNumberFormat="1" applyBorder="1" applyAlignment="1">
      <alignment horizontal="center" vertical="center"/>
    </xf>
    <xf numFmtId="164" fontId="2" fillId="2" borderId="41" xfId="1" applyNumberFormat="1" applyFont="1" applyFill="1" applyBorder="1" applyAlignment="1" applyProtection="1">
      <alignment horizontal="center" vertical="center"/>
      <protection locked="0"/>
    </xf>
    <xf numFmtId="164" fontId="2" fillId="2" borderId="52" xfId="1" applyNumberFormat="1" applyFont="1" applyFill="1" applyBorder="1" applyAlignment="1" applyProtection="1">
      <alignment horizontal="center" vertical="center"/>
      <protection locked="0"/>
    </xf>
    <xf numFmtId="164" fontId="2" fillId="2" borderId="53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/>
    </xf>
    <xf numFmtId="3" fontId="2" fillId="2" borderId="41" xfId="0" applyNumberFormat="1" applyFont="1" applyFill="1" applyBorder="1" applyAlignment="1" applyProtection="1">
      <alignment horizontal="right" vertical="center"/>
      <protection locked="0"/>
    </xf>
    <xf numFmtId="3" fontId="2" fillId="2" borderId="52" xfId="0" applyNumberFormat="1" applyFont="1" applyFill="1" applyBorder="1" applyAlignment="1" applyProtection="1">
      <alignment horizontal="right" vertical="center"/>
      <protection locked="0"/>
    </xf>
    <xf numFmtId="3" fontId="2" fillId="2" borderId="53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/>
    </xf>
    <xf numFmtId="0" fontId="4" fillId="0" borderId="22" xfId="0" applyFont="1" applyBorder="1"/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6"/>
  <sheetViews>
    <sheetView tabSelected="1" zoomScale="91" zoomScaleNormal="100" workbookViewId="0">
      <selection activeCell="I3" sqref="I3"/>
    </sheetView>
  </sheetViews>
  <sheetFormatPr defaultColWidth="9.109375" defaultRowHeight="10.199999999999999" x14ac:dyDescent="0.2"/>
  <cols>
    <col min="1" max="1" width="4" style="4" customWidth="1"/>
    <col min="2" max="2" width="23" style="4" customWidth="1"/>
    <col min="3" max="3" width="9" style="3" customWidth="1"/>
    <col min="4" max="4" width="9.33203125" style="3" customWidth="1"/>
    <col min="5" max="5" width="6.88671875" style="4" customWidth="1"/>
    <col min="6" max="6" width="24.6640625" style="4" customWidth="1"/>
    <col min="7" max="7" width="14.33203125" style="4" customWidth="1"/>
    <col min="8" max="9" width="16.44140625" style="4" customWidth="1"/>
    <col min="10" max="10" width="13.109375" style="4" customWidth="1"/>
    <col min="11" max="11" width="12.44140625" style="4" customWidth="1"/>
    <col min="12" max="12" width="15.5546875" style="4" customWidth="1"/>
    <col min="13" max="13" width="9.6640625" style="4" customWidth="1"/>
    <col min="14" max="14" width="12" style="4" customWidth="1"/>
    <col min="15" max="15" width="11.5546875" style="4" customWidth="1"/>
    <col min="16" max="16384" width="9.109375" style="4"/>
  </cols>
  <sheetData>
    <row r="1" spans="1:15" ht="13.2" x14ac:dyDescent="0.25">
      <c r="A1" s="1" t="s">
        <v>0</v>
      </c>
      <c r="B1" s="2"/>
      <c r="K1" s="5" t="s">
        <v>1</v>
      </c>
      <c r="L1" s="6"/>
      <c r="M1" s="6"/>
      <c r="N1" s="6"/>
      <c r="O1" s="7"/>
    </row>
    <row r="2" spans="1:15" ht="9.75" customHeight="1" x14ac:dyDescent="0.2">
      <c r="K2" s="8" t="s">
        <v>2</v>
      </c>
      <c r="L2" s="9">
        <f>((C9*0.7)*0.35)+(C9*0.03)</f>
        <v>155.2579676561833</v>
      </c>
      <c r="M2" s="9"/>
      <c r="N2" s="9"/>
      <c r="O2" s="10"/>
    </row>
    <row r="3" spans="1:15" ht="12.75" customHeight="1" x14ac:dyDescent="0.25">
      <c r="A3" s="222" t="s">
        <v>3</v>
      </c>
      <c r="B3" s="211"/>
      <c r="C3" s="223" t="s">
        <v>4</v>
      </c>
      <c r="D3" s="224"/>
      <c r="E3" s="224"/>
      <c r="F3" s="225"/>
      <c r="H3" s="11" t="s">
        <v>5</v>
      </c>
      <c r="I3" s="12">
        <v>45376</v>
      </c>
      <c r="K3" s="8" t="s">
        <v>6</v>
      </c>
      <c r="L3" s="9">
        <f>((C9*0.7)*0.4)+(C9*0.03)</f>
        <v>175.01807263060664</v>
      </c>
      <c r="M3" s="9"/>
      <c r="N3" s="9"/>
      <c r="O3" s="10"/>
    </row>
    <row r="4" spans="1:15" ht="12.75" customHeight="1" x14ac:dyDescent="0.2">
      <c r="A4" s="226" t="s">
        <v>7</v>
      </c>
      <c r="B4" s="227"/>
      <c r="C4" s="228" t="s">
        <v>194</v>
      </c>
      <c r="D4" s="229"/>
      <c r="E4" s="230"/>
      <c r="F4" s="13"/>
      <c r="K4" s="8" t="s">
        <v>8</v>
      </c>
      <c r="L4" s="9">
        <f>((C9*0.7)*0.2)+(C9*0.03)</f>
        <v>95.977652732913327</v>
      </c>
      <c r="M4" s="9"/>
      <c r="N4" s="9"/>
      <c r="O4" s="10"/>
    </row>
    <row r="5" spans="1:15" ht="12.75" customHeight="1" thickBot="1" x14ac:dyDescent="0.3">
      <c r="A5" s="222" t="s">
        <v>9</v>
      </c>
      <c r="B5" s="211"/>
      <c r="C5" s="231" t="s">
        <v>10</v>
      </c>
      <c r="D5" s="232"/>
      <c r="E5" s="233"/>
      <c r="F5" s="14"/>
      <c r="K5" s="15" t="s">
        <v>11</v>
      </c>
      <c r="L5" s="16">
        <f>((C9*0.7)*0.05)+(C9*0.03)</f>
        <v>36.697337809643329</v>
      </c>
      <c r="M5" s="16"/>
      <c r="N5" s="16"/>
      <c r="O5" s="17">
        <f>SUM(L2:L5)</f>
        <v>462.95103082934656</v>
      </c>
    </row>
    <row r="6" spans="1:15" ht="42" customHeight="1" thickBot="1" x14ac:dyDescent="0.3">
      <c r="A6" s="203" t="s">
        <v>12</v>
      </c>
      <c r="B6" s="204"/>
      <c r="C6" s="215">
        <f>(8221957687/1000)*1.03</f>
        <v>8468616.4176100008</v>
      </c>
      <c r="D6" s="216"/>
      <c r="E6" s="217"/>
      <c r="F6" s="105"/>
      <c r="G6" s="18" t="s">
        <v>13</v>
      </c>
      <c r="H6" s="115"/>
    </row>
    <row r="7" spans="1:15" ht="52.5" customHeight="1" thickBot="1" x14ac:dyDescent="0.3">
      <c r="A7" s="203" t="s">
        <v>14</v>
      </c>
      <c r="B7" s="218"/>
      <c r="C7" s="219">
        <f>C6</f>
        <v>8468616.4176100008</v>
      </c>
      <c r="D7" s="220"/>
      <c r="E7" s="221"/>
      <c r="F7" s="19"/>
      <c r="G7" s="200" t="s">
        <v>15</v>
      </c>
      <c r="H7" s="201"/>
      <c r="I7" s="201"/>
      <c r="J7" s="201"/>
      <c r="K7" s="202"/>
    </row>
    <row r="8" spans="1:15" ht="20.100000000000001" customHeight="1" thickBot="1" x14ac:dyDescent="0.25">
      <c r="A8" s="203" t="s">
        <v>16</v>
      </c>
      <c r="B8" s="211"/>
      <c r="C8" s="212" t="s">
        <v>17</v>
      </c>
      <c r="D8" s="213"/>
      <c r="E8" s="214"/>
      <c r="F8" s="20" t="s">
        <v>18</v>
      </c>
      <c r="G8" s="116" t="s">
        <v>19</v>
      </c>
    </row>
    <row r="9" spans="1:15" ht="14.25" customHeight="1" thickBot="1" x14ac:dyDescent="0.3">
      <c r="A9" s="203" t="s">
        <v>20</v>
      </c>
      <c r="B9" s="204"/>
      <c r="C9" s="205">
        <f>IF(C7&lt;4500000, (300), 300+(C7-4500000)/15000)</f>
        <v>564.57442784066666</v>
      </c>
      <c r="D9" s="206"/>
      <c r="E9" s="207"/>
      <c r="F9" s="21"/>
      <c r="G9" s="22"/>
      <c r="J9" s="23"/>
    </row>
    <row r="10" spans="1:15" ht="14.25" customHeight="1" thickBot="1" x14ac:dyDescent="0.3">
      <c r="A10" s="203" t="s">
        <v>21</v>
      </c>
      <c r="B10" s="204"/>
      <c r="C10" s="208">
        <f>E15+E23+E47+E70+E74+E87+E97+E113+E117</f>
        <v>1230</v>
      </c>
      <c r="D10" s="209"/>
      <c r="E10" s="210"/>
      <c r="F10" s="24"/>
      <c r="G10" s="25"/>
    </row>
    <row r="11" spans="1:15" ht="9.75" customHeight="1" x14ac:dyDescent="0.2">
      <c r="B11" s="26"/>
      <c r="C11" s="27"/>
      <c r="D11" s="27"/>
      <c r="E11" s="23"/>
      <c r="F11" s="28"/>
      <c r="G11" s="28"/>
    </row>
    <row r="12" spans="1:15" ht="27.75" customHeight="1" x14ac:dyDescent="0.2">
      <c r="A12" s="194" t="s">
        <v>22</v>
      </c>
      <c r="B12" s="195"/>
      <c r="C12" s="29" t="s">
        <v>23</v>
      </c>
      <c r="D12" s="198" t="s">
        <v>24</v>
      </c>
      <c r="E12" s="199"/>
      <c r="F12" s="164" t="s">
        <v>25</v>
      </c>
      <c r="G12" s="164" t="s">
        <v>26</v>
      </c>
      <c r="H12" s="164" t="s">
        <v>27</v>
      </c>
      <c r="I12" s="164" t="s">
        <v>28</v>
      </c>
      <c r="J12" s="164" t="s">
        <v>29</v>
      </c>
      <c r="K12" s="164" t="s">
        <v>30</v>
      </c>
      <c r="L12" s="164" t="s">
        <v>31</v>
      </c>
      <c r="M12" s="156" t="s">
        <v>32</v>
      </c>
      <c r="N12" s="156" t="s">
        <v>33</v>
      </c>
      <c r="O12" s="158" t="s">
        <v>34</v>
      </c>
    </row>
    <row r="13" spans="1:15" x14ac:dyDescent="0.2">
      <c r="A13" s="196"/>
      <c r="B13" s="197"/>
      <c r="C13" s="30" t="s">
        <v>35</v>
      </c>
      <c r="D13" s="31" t="s">
        <v>35</v>
      </c>
      <c r="E13" s="32" t="s">
        <v>21</v>
      </c>
      <c r="F13" s="165"/>
      <c r="G13" s="191"/>
      <c r="H13" s="165"/>
      <c r="I13" s="165"/>
      <c r="J13" s="165"/>
      <c r="K13" s="165"/>
      <c r="L13" s="165"/>
      <c r="M13" s="157"/>
      <c r="N13" s="157"/>
      <c r="O13" s="159"/>
    </row>
    <row r="14" spans="1:15" ht="20.399999999999999" customHeight="1" x14ac:dyDescent="0.2">
      <c r="A14" s="140" t="s">
        <v>2</v>
      </c>
      <c r="B14" s="33" t="s">
        <v>36</v>
      </c>
      <c r="C14" s="183">
        <f>O5</f>
        <v>462.95103082934656</v>
      </c>
      <c r="D14" s="34">
        <f>O5</f>
        <v>462.95103082934656</v>
      </c>
      <c r="E14" s="35"/>
      <c r="F14" s="36"/>
      <c r="G14" s="37"/>
      <c r="H14" s="162"/>
      <c r="I14" s="162"/>
      <c r="J14" s="162"/>
      <c r="K14" s="162"/>
      <c r="L14" s="162"/>
      <c r="M14" s="162"/>
      <c r="N14" s="162"/>
      <c r="O14" s="163"/>
    </row>
    <row r="15" spans="1:15" ht="9.75" customHeight="1" x14ac:dyDescent="0.2">
      <c r="A15" s="181"/>
      <c r="B15" s="134" t="s">
        <v>185</v>
      </c>
      <c r="C15" s="184"/>
      <c r="D15" s="128"/>
      <c r="E15" s="131">
        <v>30</v>
      </c>
      <c r="F15" s="38" t="s">
        <v>37</v>
      </c>
      <c r="G15" s="39" t="s">
        <v>38</v>
      </c>
      <c r="H15" s="39" t="s">
        <v>39</v>
      </c>
      <c r="I15" s="39" t="s">
        <v>39</v>
      </c>
      <c r="J15" s="39">
        <v>4.4999999999999998E-2</v>
      </c>
      <c r="K15" s="39">
        <v>4.4999999999999998E-2</v>
      </c>
      <c r="L15" s="39" t="s">
        <v>40</v>
      </c>
      <c r="M15" s="124" t="s">
        <v>41</v>
      </c>
      <c r="N15" s="125" t="s">
        <v>41</v>
      </c>
      <c r="O15" s="65" t="s">
        <v>188</v>
      </c>
    </row>
    <row r="16" spans="1:15" ht="9.75" customHeight="1" x14ac:dyDescent="0.2">
      <c r="A16" s="181"/>
      <c r="B16" s="135"/>
      <c r="C16" s="184"/>
      <c r="D16" s="129"/>
      <c r="E16" s="132"/>
      <c r="F16" s="61" t="s">
        <v>186</v>
      </c>
      <c r="G16" s="62" t="s">
        <v>38</v>
      </c>
      <c r="H16" s="62" t="s">
        <v>39</v>
      </c>
      <c r="I16" s="62" t="s">
        <v>39</v>
      </c>
      <c r="J16" s="62">
        <v>0.28000000000000003</v>
      </c>
      <c r="K16" s="62">
        <v>0.28000000000000003</v>
      </c>
      <c r="L16" s="62" t="s">
        <v>40</v>
      </c>
      <c r="M16" s="125" t="s">
        <v>41</v>
      </c>
      <c r="N16" s="125" t="s">
        <v>41</v>
      </c>
      <c r="O16" s="65" t="s">
        <v>188</v>
      </c>
    </row>
    <row r="17" spans="1:15" ht="9.75" customHeight="1" x14ac:dyDescent="0.2">
      <c r="A17" s="181"/>
      <c r="B17" s="135"/>
      <c r="C17" s="184"/>
      <c r="D17" s="129"/>
      <c r="E17" s="132"/>
      <c r="F17" s="61" t="s">
        <v>190</v>
      </c>
      <c r="G17" s="62" t="s">
        <v>38</v>
      </c>
      <c r="H17" s="62" t="s">
        <v>39</v>
      </c>
      <c r="I17" s="62" t="s">
        <v>39</v>
      </c>
      <c r="J17" s="62">
        <v>2.2999999999999998</v>
      </c>
      <c r="K17" s="62">
        <v>2.2999999999999998</v>
      </c>
      <c r="L17" s="62" t="s">
        <v>40</v>
      </c>
      <c r="M17" s="125" t="s">
        <v>41</v>
      </c>
      <c r="N17" s="125" t="s">
        <v>41</v>
      </c>
      <c r="O17" s="65" t="s">
        <v>188</v>
      </c>
    </row>
    <row r="18" spans="1:15" ht="9.75" customHeight="1" x14ac:dyDescent="0.2">
      <c r="A18" s="181"/>
      <c r="B18" s="136"/>
      <c r="C18" s="184"/>
      <c r="D18" s="130"/>
      <c r="E18" s="133"/>
      <c r="F18" s="61" t="s">
        <v>187</v>
      </c>
      <c r="G18" s="62" t="s">
        <v>38</v>
      </c>
      <c r="H18" s="62" t="s">
        <v>39</v>
      </c>
      <c r="I18" s="62" t="s">
        <v>39</v>
      </c>
      <c r="J18" s="62">
        <v>0.17</v>
      </c>
      <c r="K18" s="62">
        <v>0.17</v>
      </c>
      <c r="L18" s="62" t="s">
        <v>40</v>
      </c>
      <c r="M18" s="125" t="s">
        <v>41</v>
      </c>
      <c r="N18" s="125">
        <v>50</v>
      </c>
      <c r="O18" s="65" t="s">
        <v>188</v>
      </c>
    </row>
    <row r="19" spans="1:15" ht="9.75" customHeight="1" x14ac:dyDescent="0.25">
      <c r="A19" s="181"/>
      <c r="B19" s="40" t="s">
        <v>42</v>
      </c>
      <c r="C19" s="184"/>
      <c r="D19" s="117"/>
      <c r="E19" s="150"/>
      <c r="F19" s="41"/>
      <c r="G19" s="42"/>
      <c r="H19" s="42"/>
      <c r="I19" s="42"/>
      <c r="J19" s="42"/>
      <c r="K19" s="42"/>
      <c r="L19" s="42"/>
      <c r="M19" s="43"/>
      <c r="N19" s="43"/>
      <c r="O19" s="42"/>
    </row>
    <row r="20" spans="1:15" ht="9.75" customHeight="1" x14ac:dyDescent="0.25">
      <c r="A20" s="181"/>
      <c r="B20" s="44"/>
      <c r="C20" s="184"/>
      <c r="D20" s="118"/>
      <c r="E20" s="151"/>
      <c r="F20" s="46"/>
      <c r="G20" s="47"/>
      <c r="H20" s="47"/>
      <c r="I20" s="47"/>
      <c r="J20" s="47"/>
      <c r="K20" s="47"/>
      <c r="L20" s="47"/>
      <c r="M20" s="48"/>
      <c r="N20" s="48"/>
      <c r="O20" s="47"/>
    </row>
    <row r="21" spans="1:15" ht="9.75" customHeight="1" x14ac:dyDescent="0.25">
      <c r="A21" s="181"/>
      <c r="B21" s="44"/>
      <c r="C21" s="184"/>
      <c r="D21" s="118"/>
      <c r="E21" s="151"/>
      <c r="F21" s="49"/>
      <c r="G21" s="50"/>
      <c r="H21" s="50"/>
      <c r="I21" s="50"/>
      <c r="J21" s="50"/>
      <c r="K21" s="50"/>
      <c r="L21" s="50"/>
      <c r="M21" s="51"/>
      <c r="N21" s="51"/>
      <c r="O21" s="50"/>
    </row>
    <row r="22" spans="1:15" ht="9.75" customHeight="1" x14ac:dyDescent="0.25">
      <c r="A22" s="182"/>
      <c r="B22" s="52"/>
      <c r="C22" s="184"/>
      <c r="D22" s="119"/>
      <c r="E22" s="152"/>
      <c r="F22" s="53"/>
      <c r="G22" s="54"/>
      <c r="H22" s="54"/>
      <c r="I22" s="54"/>
      <c r="J22" s="54"/>
      <c r="K22" s="54"/>
      <c r="L22" s="54"/>
      <c r="M22" s="55"/>
      <c r="N22" s="55"/>
      <c r="O22" s="54"/>
    </row>
    <row r="23" spans="1:15" ht="12.75" customHeight="1" x14ac:dyDescent="0.2">
      <c r="A23" s="187" t="s">
        <v>6</v>
      </c>
      <c r="B23" s="189" t="s">
        <v>43</v>
      </c>
      <c r="C23" s="185"/>
      <c r="D23" s="192">
        <f>O5</f>
        <v>462.95103082934656</v>
      </c>
      <c r="E23" s="193">
        <v>300</v>
      </c>
      <c r="F23" s="56" t="s">
        <v>44</v>
      </c>
      <c r="G23" s="57" t="s">
        <v>38</v>
      </c>
      <c r="H23" s="57" t="s">
        <v>45</v>
      </c>
      <c r="I23" s="57" t="s">
        <v>39</v>
      </c>
      <c r="J23" s="57">
        <v>1</v>
      </c>
      <c r="K23" s="57">
        <v>0.5</v>
      </c>
      <c r="L23" s="57" t="s">
        <v>46</v>
      </c>
      <c r="M23" s="58">
        <v>1.5</v>
      </c>
      <c r="N23" s="59">
        <v>4</v>
      </c>
      <c r="O23" s="60" t="s">
        <v>189</v>
      </c>
    </row>
    <row r="24" spans="1:15" ht="9.75" customHeight="1" x14ac:dyDescent="0.2">
      <c r="A24" s="188"/>
      <c r="B24" s="190"/>
      <c r="C24" s="185"/>
      <c r="D24" s="192"/>
      <c r="E24" s="151"/>
      <c r="F24" s="61" t="s">
        <v>47</v>
      </c>
      <c r="G24" s="62" t="s">
        <v>38</v>
      </c>
      <c r="H24" s="62" t="s">
        <v>45</v>
      </c>
      <c r="I24" s="62" t="s">
        <v>39</v>
      </c>
      <c r="J24" s="62">
        <v>10</v>
      </c>
      <c r="K24" s="62">
        <v>5</v>
      </c>
      <c r="L24" s="62" t="s">
        <v>48</v>
      </c>
      <c r="M24" s="63">
        <v>10</v>
      </c>
      <c r="N24" s="64">
        <v>30</v>
      </c>
      <c r="O24" s="65" t="s">
        <v>189</v>
      </c>
    </row>
    <row r="25" spans="1:15" ht="9.75" customHeight="1" x14ac:dyDescent="0.2">
      <c r="A25" s="188"/>
      <c r="B25" s="190"/>
      <c r="C25" s="185"/>
      <c r="D25" s="192"/>
      <c r="E25" s="151"/>
      <c r="F25" s="61" t="s">
        <v>49</v>
      </c>
      <c r="G25" s="62" t="s">
        <v>38</v>
      </c>
      <c r="H25" s="62" t="s">
        <v>45</v>
      </c>
      <c r="I25" s="62" t="s">
        <v>39</v>
      </c>
      <c r="J25" s="62">
        <v>4</v>
      </c>
      <c r="K25" s="62">
        <v>2</v>
      </c>
      <c r="L25" s="62" t="s">
        <v>50</v>
      </c>
      <c r="M25" s="63">
        <v>10</v>
      </c>
      <c r="N25" s="64">
        <v>4</v>
      </c>
      <c r="O25" s="65" t="s">
        <v>189</v>
      </c>
    </row>
    <row r="26" spans="1:15" ht="9.75" customHeight="1" x14ac:dyDescent="0.2">
      <c r="A26" s="188"/>
      <c r="B26" s="190"/>
      <c r="C26" s="185"/>
      <c r="D26" s="192"/>
      <c r="E26" s="151"/>
      <c r="F26" s="61" t="s">
        <v>51</v>
      </c>
      <c r="G26" s="62" t="s">
        <v>38</v>
      </c>
      <c r="H26" s="62" t="s">
        <v>45</v>
      </c>
      <c r="I26" s="62" t="s">
        <v>39</v>
      </c>
      <c r="J26" s="62">
        <v>4</v>
      </c>
      <c r="K26" s="62">
        <v>2</v>
      </c>
      <c r="L26" s="62" t="s">
        <v>50</v>
      </c>
      <c r="M26" s="63">
        <v>10</v>
      </c>
      <c r="N26" s="64">
        <v>4</v>
      </c>
      <c r="O26" s="65" t="s">
        <v>189</v>
      </c>
    </row>
    <row r="27" spans="1:15" ht="9.75" customHeight="1" x14ac:dyDescent="0.2">
      <c r="A27" s="188"/>
      <c r="B27" s="190"/>
      <c r="C27" s="185"/>
      <c r="D27" s="192"/>
      <c r="E27" s="151"/>
      <c r="F27" s="61" t="s">
        <v>52</v>
      </c>
      <c r="G27" s="62" t="s">
        <v>38</v>
      </c>
      <c r="H27" s="62" t="s">
        <v>45</v>
      </c>
      <c r="I27" s="62" t="s">
        <v>39</v>
      </c>
      <c r="J27" s="62">
        <v>50</v>
      </c>
      <c r="K27" s="62">
        <v>25</v>
      </c>
      <c r="L27" s="62" t="s">
        <v>53</v>
      </c>
      <c r="M27" s="63">
        <v>100</v>
      </c>
      <c r="N27" s="64">
        <v>100</v>
      </c>
      <c r="O27" s="65" t="s">
        <v>189</v>
      </c>
    </row>
    <row r="28" spans="1:15" ht="9.75" customHeight="1" x14ac:dyDescent="0.2">
      <c r="A28" s="188"/>
      <c r="B28" s="190"/>
      <c r="C28" s="185"/>
      <c r="D28" s="192"/>
      <c r="E28" s="151"/>
      <c r="F28" s="68" t="s">
        <v>54</v>
      </c>
      <c r="G28" s="62" t="s">
        <v>38</v>
      </c>
      <c r="H28" s="62" t="s">
        <v>45</v>
      </c>
      <c r="I28" s="62" t="s">
        <v>39</v>
      </c>
      <c r="J28" s="69">
        <v>20</v>
      </c>
      <c r="K28" s="69">
        <v>10</v>
      </c>
      <c r="L28" s="69" t="s">
        <v>55</v>
      </c>
      <c r="M28" s="63">
        <v>100</v>
      </c>
      <c r="N28" s="64" t="s">
        <v>41</v>
      </c>
      <c r="O28" s="65" t="s">
        <v>189</v>
      </c>
    </row>
    <row r="29" spans="1:15" ht="9.75" customHeight="1" x14ac:dyDescent="0.2">
      <c r="A29" s="188"/>
      <c r="B29" s="190"/>
      <c r="C29" s="185"/>
      <c r="D29" s="192"/>
      <c r="E29" s="151"/>
      <c r="F29" s="49" t="s">
        <v>56</v>
      </c>
      <c r="G29" s="62" t="s">
        <v>38</v>
      </c>
      <c r="H29" s="62" t="s">
        <v>45</v>
      </c>
      <c r="I29" s="62" t="s">
        <v>39</v>
      </c>
      <c r="J29" s="50">
        <v>10</v>
      </c>
      <c r="K29" s="50">
        <v>5</v>
      </c>
      <c r="L29" s="50" t="s">
        <v>48</v>
      </c>
      <c r="M29" s="63">
        <v>20</v>
      </c>
      <c r="N29" s="64">
        <v>20</v>
      </c>
      <c r="O29" s="65" t="s">
        <v>189</v>
      </c>
    </row>
    <row r="30" spans="1:15" ht="9.75" customHeight="1" x14ac:dyDescent="0.2">
      <c r="A30" s="188"/>
      <c r="B30" s="190"/>
      <c r="C30" s="185"/>
      <c r="D30" s="192"/>
      <c r="E30" s="151"/>
      <c r="F30" s="49" t="s">
        <v>57</v>
      </c>
      <c r="G30" s="62" t="s">
        <v>38</v>
      </c>
      <c r="H30" s="62" t="s">
        <v>45</v>
      </c>
      <c r="I30" s="62" t="s">
        <v>39</v>
      </c>
      <c r="J30" s="50">
        <v>4</v>
      </c>
      <c r="K30" s="50">
        <v>2</v>
      </c>
      <c r="L30" s="50">
        <v>5</v>
      </c>
      <c r="M30" s="63">
        <v>10</v>
      </c>
      <c r="N30" s="64">
        <v>60</v>
      </c>
      <c r="O30" s="65" t="s">
        <v>189</v>
      </c>
    </row>
    <row r="31" spans="1:15" ht="9.75" customHeight="1" x14ac:dyDescent="0.2">
      <c r="A31" s="188"/>
      <c r="B31" s="190"/>
      <c r="C31" s="185"/>
      <c r="D31" s="192"/>
      <c r="E31" s="151"/>
      <c r="F31" s="49" t="s">
        <v>58</v>
      </c>
      <c r="G31" s="62" t="s">
        <v>38</v>
      </c>
      <c r="H31" s="62" t="s">
        <v>45</v>
      </c>
      <c r="I31" s="62" t="s">
        <v>39</v>
      </c>
      <c r="J31" s="50">
        <v>4</v>
      </c>
      <c r="K31" s="50">
        <v>2</v>
      </c>
      <c r="L31" s="50" t="s">
        <v>50</v>
      </c>
      <c r="M31" s="63" t="s">
        <v>59</v>
      </c>
      <c r="N31" s="64">
        <v>50</v>
      </c>
      <c r="O31" s="65" t="s">
        <v>189</v>
      </c>
    </row>
    <row r="32" spans="1:15" ht="9.75" customHeight="1" x14ac:dyDescent="0.2">
      <c r="A32" s="188"/>
      <c r="B32" s="190"/>
      <c r="C32" s="185"/>
      <c r="D32" s="192"/>
      <c r="E32" s="151"/>
      <c r="F32" s="49" t="s">
        <v>60</v>
      </c>
      <c r="G32" s="62" t="s">
        <v>38</v>
      </c>
      <c r="H32" s="62" t="s">
        <v>39</v>
      </c>
      <c r="I32" s="62" t="s">
        <v>39</v>
      </c>
      <c r="J32" s="50">
        <v>5</v>
      </c>
      <c r="K32" s="50">
        <v>5</v>
      </c>
      <c r="L32" s="50">
        <v>50</v>
      </c>
      <c r="M32" s="63">
        <v>100</v>
      </c>
      <c r="N32" s="64">
        <v>100</v>
      </c>
      <c r="O32" s="65" t="s">
        <v>189</v>
      </c>
    </row>
    <row r="33" spans="1:15" ht="9.75" customHeight="1" x14ac:dyDescent="0.2">
      <c r="A33" s="188"/>
      <c r="B33" s="190"/>
      <c r="C33" s="185"/>
      <c r="D33" s="192"/>
      <c r="E33" s="151"/>
      <c r="F33" s="61" t="s">
        <v>61</v>
      </c>
      <c r="G33" s="62" t="s">
        <v>38</v>
      </c>
      <c r="H33" s="62" t="s">
        <v>39</v>
      </c>
      <c r="I33" s="104" t="s">
        <v>39</v>
      </c>
      <c r="J33" s="62">
        <v>5</v>
      </c>
      <c r="K33" s="62">
        <v>5</v>
      </c>
      <c r="L33" s="62">
        <v>50</v>
      </c>
      <c r="M33" s="63">
        <v>100</v>
      </c>
      <c r="N33" s="64">
        <v>100</v>
      </c>
      <c r="O33" s="65" t="s">
        <v>189</v>
      </c>
    </row>
    <row r="34" spans="1:15" ht="9.75" customHeight="1" x14ac:dyDescent="0.2">
      <c r="A34" s="188"/>
      <c r="B34" s="190"/>
      <c r="C34" s="185"/>
      <c r="D34" s="192"/>
      <c r="E34" s="151"/>
      <c r="F34" s="61" t="s">
        <v>62</v>
      </c>
      <c r="G34" s="62" t="s">
        <v>38</v>
      </c>
      <c r="H34" s="62" t="s">
        <v>39</v>
      </c>
      <c r="I34" s="62" t="s">
        <v>39</v>
      </c>
      <c r="J34" s="62">
        <v>5</v>
      </c>
      <c r="K34" s="62">
        <v>5</v>
      </c>
      <c r="L34" s="62" t="s">
        <v>48</v>
      </c>
      <c r="M34" s="63" t="s">
        <v>41</v>
      </c>
      <c r="N34" s="64">
        <v>100</v>
      </c>
      <c r="O34" s="65" t="s">
        <v>189</v>
      </c>
    </row>
    <row r="35" spans="1:15" ht="9.75" customHeight="1" x14ac:dyDescent="0.2">
      <c r="A35" s="188"/>
      <c r="B35" s="190"/>
      <c r="C35" s="185"/>
      <c r="D35" s="192"/>
      <c r="E35" s="151"/>
      <c r="F35" s="46" t="s">
        <v>63</v>
      </c>
      <c r="G35" s="62" t="s">
        <v>38</v>
      </c>
      <c r="H35" s="62" t="s">
        <v>64</v>
      </c>
      <c r="I35" s="62" t="s">
        <v>39</v>
      </c>
      <c r="J35" s="47">
        <v>50</v>
      </c>
      <c r="K35" s="47">
        <v>20</v>
      </c>
      <c r="L35" s="47" t="s">
        <v>53</v>
      </c>
      <c r="M35" s="63">
        <v>100</v>
      </c>
      <c r="N35" s="64">
        <v>100</v>
      </c>
      <c r="O35" s="65" t="s">
        <v>189</v>
      </c>
    </row>
    <row r="36" spans="1:15" ht="9.75" customHeight="1" x14ac:dyDescent="0.2">
      <c r="A36" s="188"/>
      <c r="B36" s="190"/>
      <c r="C36" s="185"/>
      <c r="D36" s="192"/>
      <c r="E36" s="151"/>
      <c r="F36" s="61" t="s">
        <v>65</v>
      </c>
      <c r="G36" s="62" t="s">
        <v>38</v>
      </c>
      <c r="H36" s="62" t="s">
        <v>64</v>
      </c>
      <c r="I36" s="62" t="s">
        <v>39</v>
      </c>
      <c r="J36" s="62">
        <v>25</v>
      </c>
      <c r="K36" s="62">
        <v>20</v>
      </c>
      <c r="L36" s="62" t="s">
        <v>53</v>
      </c>
      <c r="M36" s="71" t="s">
        <v>41</v>
      </c>
      <c r="N36" s="64">
        <v>100</v>
      </c>
      <c r="O36" s="65" t="s">
        <v>189</v>
      </c>
    </row>
    <row r="37" spans="1:15" ht="9.75" customHeight="1" x14ac:dyDescent="0.2">
      <c r="A37" s="188"/>
      <c r="B37" s="190"/>
      <c r="C37" s="185"/>
      <c r="D37" s="192"/>
      <c r="E37" s="151"/>
      <c r="F37" s="68" t="s">
        <v>66</v>
      </c>
      <c r="G37" s="62" t="s">
        <v>38</v>
      </c>
      <c r="H37" s="62" t="s">
        <v>64</v>
      </c>
      <c r="I37" s="62" t="s">
        <v>39</v>
      </c>
      <c r="J37" s="69">
        <v>50</v>
      </c>
      <c r="K37" s="69">
        <v>20</v>
      </c>
      <c r="L37" s="69" t="s">
        <v>53</v>
      </c>
      <c r="M37" s="63">
        <v>100</v>
      </c>
      <c r="N37" s="64">
        <v>100</v>
      </c>
      <c r="O37" s="65" t="s">
        <v>189</v>
      </c>
    </row>
    <row r="38" spans="1:15" ht="9.75" customHeight="1" x14ac:dyDescent="0.2">
      <c r="A38" s="188"/>
      <c r="B38" s="190"/>
      <c r="C38" s="185"/>
      <c r="D38" s="192"/>
      <c r="E38" s="151"/>
      <c r="F38" s="61" t="s">
        <v>67</v>
      </c>
      <c r="G38" s="62" t="s">
        <v>38</v>
      </c>
      <c r="H38" s="62" t="s">
        <v>64</v>
      </c>
      <c r="I38" s="62" t="s">
        <v>39</v>
      </c>
      <c r="J38" s="62">
        <v>50</v>
      </c>
      <c r="K38" s="62">
        <v>20</v>
      </c>
      <c r="L38" s="62" t="s">
        <v>53</v>
      </c>
      <c r="M38" s="63">
        <v>100</v>
      </c>
      <c r="N38" s="64">
        <v>100</v>
      </c>
      <c r="O38" s="65" t="s">
        <v>189</v>
      </c>
    </row>
    <row r="39" spans="1:15" ht="9.75" customHeight="1" x14ac:dyDescent="0.2">
      <c r="A39" s="188"/>
      <c r="B39" s="190"/>
      <c r="C39" s="185"/>
      <c r="D39" s="192"/>
      <c r="E39" s="151"/>
      <c r="F39" s="49" t="s">
        <v>68</v>
      </c>
      <c r="G39" s="62" t="s">
        <v>38</v>
      </c>
      <c r="H39" s="62" t="s">
        <v>45</v>
      </c>
      <c r="I39" s="62" t="s">
        <v>39</v>
      </c>
      <c r="J39" s="50">
        <v>40</v>
      </c>
      <c r="K39" s="50">
        <v>20</v>
      </c>
      <c r="L39" s="50" t="s">
        <v>69</v>
      </c>
      <c r="M39" s="63">
        <v>40</v>
      </c>
      <c r="N39" s="64">
        <v>40</v>
      </c>
      <c r="O39" s="65" t="s">
        <v>189</v>
      </c>
    </row>
    <row r="40" spans="1:15" ht="9.75" customHeight="1" x14ac:dyDescent="0.2">
      <c r="A40" s="188"/>
      <c r="B40" s="190"/>
      <c r="C40" s="185"/>
      <c r="D40" s="192"/>
      <c r="E40" s="151"/>
      <c r="F40" s="49" t="s">
        <v>70</v>
      </c>
      <c r="G40" s="62" t="s">
        <v>38</v>
      </c>
      <c r="H40" s="62" t="s">
        <v>45</v>
      </c>
      <c r="I40" s="62" t="s">
        <v>39</v>
      </c>
      <c r="J40" s="50">
        <v>50</v>
      </c>
      <c r="K40" s="50">
        <v>25</v>
      </c>
      <c r="L40" s="50" t="s">
        <v>53</v>
      </c>
      <c r="M40" s="63">
        <v>20</v>
      </c>
      <c r="N40" s="64">
        <v>150</v>
      </c>
      <c r="O40" s="65" t="s">
        <v>189</v>
      </c>
    </row>
    <row r="41" spans="1:15" ht="9.75" customHeight="1" x14ac:dyDescent="0.2">
      <c r="A41" s="188"/>
      <c r="B41" s="190"/>
      <c r="C41" s="185"/>
      <c r="D41" s="192"/>
      <c r="E41" s="151"/>
      <c r="F41" s="61" t="s">
        <v>71</v>
      </c>
      <c r="G41" s="62" t="s">
        <v>38</v>
      </c>
      <c r="H41" s="62" t="s">
        <v>45</v>
      </c>
      <c r="I41" s="62" t="s">
        <v>39</v>
      </c>
      <c r="J41" s="62">
        <v>50</v>
      </c>
      <c r="K41" s="62">
        <v>25</v>
      </c>
      <c r="L41" s="62" t="s">
        <v>53</v>
      </c>
      <c r="M41" s="63" t="s">
        <v>41</v>
      </c>
      <c r="N41" s="64" t="s">
        <v>41</v>
      </c>
      <c r="O41" s="65" t="s">
        <v>189</v>
      </c>
    </row>
    <row r="42" spans="1:15" ht="9.75" customHeight="1" x14ac:dyDescent="0.2">
      <c r="A42" s="188"/>
      <c r="B42" s="190"/>
      <c r="C42" s="185"/>
      <c r="D42" s="192"/>
      <c r="E42" s="151"/>
      <c r="F42" s="68" t="s">
        <v>72</v>
      </c>
      <c r="G42" s="62" t="s">
        <v>38</v>
      </c>
      <c r="H42" s="62" t="s">
        <v>45</v>
      </c>
      <c r="I42" s="62" t="s">
        <v>39</v>
      </c>
      <c r="J42" s="69">
        <v>50</v>
      </c>
      <c r="K42" s="69">
        <v>25</v>
      </c>
      <c r="L42" s="69" t="s">
        <v>53</v>
      </c>
      <c r="M42" s="63">
        <v>50</v>
      </c>
      <c r="N42" s="64">
        <v>50</v>
      </c>
      <c r="O42" s="65" t="s">
        <v>189</v>
      </c>
    </row>
    <row r="43" spans="1:15" ht="9.75" customHeight="1" x14ac:dyDescent="0.2">
      <c r="A43" s="188"/>
      <c r="B43" s="190"/>
      <c r="C43" s="185"/>
      <c r="D43" s="192"/>
      <c r="E43" s="151"/>
      <c r="F43" s="61" t="s">
        <v>73</v>
      </c>
      <c r="G43" s="62" t="s">
        <v>38</v>
      </c>
      <c r="H43" s="62" t="s">
        <v>45</v>
      </c>
      <c r="I43" s="62" t="s">
        <v>39</v>
      </c>
      <c r="J43" s="62">
        <v>20</v>
      </c>
      <c r="K43" s="62">
        <v>10</v>
      </c>
      <c r="L43" s="62" t="s">
        <v>55</v>
      </c>
      <c r="M43" s="63" t="s">
        <v>41</v>
      </c>
      <c r="N43" s="64">
        <v>50</v>
      </c>
      <c r="O43" s="65" t="s">
        <v>189</v>
      </c>
    </row>
    <row r="44" spans="1:15" ht="9.75" customHeight="1" x14ac:dyDescent="0.2">
      <c r="A44" s="188"/>
      <c r="B44" s="190"/>
      <c r="C44" s="185"/>
      <c r="D44" s="192"/>
      <c r="E44" s="151"/>
      <c r="F44" s="61" t="s">
        <v>74</v>
      </c>
      <c r="G44" s="62" t="s">
        <v>38</v>
      </c>
      <c r="H44" s="62" t="s">
        <v>45</v>
      </c>
      <c r="I44" s="62" t="s">
        <v>39</v>
      </c>
      <c r="J44" s="62">
        <v>100</v>
      </c>
      <c r="K44" s="62">
        <v>50</v>
      </c>
      <c r="L44" s="62" t="s">
        <v>75</v>
      </c>
      <c r="M44" s="63">
        <v>200</v>
      </c>
      <c r="N44" s="64">
        <v>200</v>
      </c>
      <c r="O44" s="65" t="s">
        <v>189</v>
      </c>
    </row>
    <row r="45" spans="1:15" ht="9.75" customHeight="1" x14ac:dyDescent="0.2">
      <c r="A45" s="188"/>
      <c r="B45" s="190"/>
      <c r="C45" s="185"/>
      <c r="D45" s="192"/>
      <c r="E45" s="151"/>
      <c r="F45" s="61" t="s">
        <v>76</v>
      </c>
      <c r="G45" s="62" t="s">
        <v>38</v>
      </c>
      <c r="H45" s="62" t="s">
        <v>45</v>
      </c>
      <c r="I45" s="62" t="s">
        <v>39</v>
      </c>
      <c r="J45" s="62">
        <v>100</v>
      </c>
      <c r="K45" s="62">
        <v>50</v>
      </c>
      <c r="L45" s="62">
        <v>750</v>
      </c>
      <c r="M45" s="63">
        <v>1500</v>
      </c>
      <c r="N45" s="64">
        <v>1500</v>
      </c>
      <c r="O45" s="65" t="s">
        <v>189</v>
      </c>
    </row>
    <row r="46" spans="1:15" ht="9.75" customHeight="1" x14ac:dyDescent="0.2">
      <c r="A46" s="188"/>
      <c r="B46" s="190"/>
      <c r="C46" s="185"/>
      <c r="D46" s="192"/>
      <c r="E46" s="151"/>
      <c r="F46" s="53" t="s">
        <v>77</v>
      </c>
      <c r="G46" s="54" t="s">
        <v>38</v>
      </c>
      <c r="H46" s="54" t="s">
        <v>45</v>
      </c>
      <c r="I46" s="54" t="s">
        <v>39</v>
      </c>
      <c r="J46" s="54">
        <v>20</v>
      </c>
      <c r="K46" s="54">
        <v>10</v>
      </c>
      <c r="L46" s="54" t="s">
        <v>55</v>
      </c>
      <c r="M46" s="72" t="s">
        <v>41</v>
      </c>
      <c r="N46" s="73">
        <v>100</v>
      </c>
      <c r="O46" s="110" t="s">
        <v>189</v>
      </c>
    </row>
    <row r="47" spans="1:15" ht="9.75" customHeight="1" x14ac:dyDescent="0.2">
      <c r="A47" s="140" t="s">
        <v>8</v>
      </c>
      <c r="B47" s="137" t="s">
        <v>78</v>
      </c>
      <c r="C47" s="185"/>
      <c r="D47" s="172">
        <f>O5</f>
        <v>462.95103082934656</v>
      </c>
      <c r="E47" s="150">
        <v>350</v>
      </c>
      <c r="F47" s="46" t="s">
        <v>79</v>
      </c>
      <c r="G47" s="62" t="s">
        <v>38</v>
      </c>
      <c r="H47" s="47" t="s">
        <v>39</v>
      </c>
      <c r="I47" s="62" t="s">
        <v>39</v>
      </c>
      <c r="J47" s="47">
        <v>2</v>
      </c>
      <c r="K47" s="47">
        <v>2</v>
      </c>
      <c r="L47" s="47" t="s">
        <v>80</v>
      </c>
      <c r="M47" s="63">
        <v>10</v>
      </c>
      <c r="N47" s="112">
        <v>10</v>
      </c>
      <c r="O47" s="67" t="s">
        <v>189</v>
      </c>
    </row>
    <row r="48" spans="1:15" ht="9.75" customHeight="1" x14ac:dyDescent="0.2">
      <c r="A48" s="141"/>
      <c r="B48" s="138"/>
      <c r="C48" s="185"/>
      <c r="D48" s="173"/>
      <c r="E48" s="151"/>
      <c r="F48" s="46" t="s">
        <v>81</v>
      </c>
      <c r="G48" s="62"/>
      <c r="H48" s="47"/>
      <c r="I48" s="47"/>
      <c r="J48" s="47"/>
      <c r="K48" s="47"/>
      <c r="L48" s="47"/>
      <c r="M48" s="63"/>
      <c r="N48" s="112"/>
      <c r="O48" s="47"/>
    </row>
    <row r="49" spans="1:15" ht="9.75" customHeight="1" x14ac:dyDescent="0.2">
      <c r="A49" s="141"/>
      <c r="B49" s="138"/>
      <c r="C49" s="185"/>
      <c r="D49" s="173"/>
      <c r="E49" s="151"/>
      <c r="F49" s="46" t="s">
        <v>82</v>
      </c>
      <c r="G49" s="62" t="s">
        <v>38</v>
      </c>
      <c r="H49" s="47" t="s">
        <v>39</v>
      </c>
      <c r="I49" s="62" t="s">
        <v>39</v>
      </c>
      <c r="J49" s="47">
        <v>2</v>
      </c>
      <c r="K49" s="47">
        <v>2</v>
      </c>
      <c r="L49" s="47" t="s">
        <v>80</v>
      </c>
      <c r="M49" s="63" t="s">
        <v>41</v>
      </c>
      <c r="N49" s="74">
        <v>100</v>
      </c>
      <c r="O49" s="65" t="s">
        <v>189</v>
      </c>
    </row>
    <row r="50" spans="1:15" ht="9.75" customHeight="1" x14ac:dyDescent="0.2">
      <c r="A50" s="141"/>
      <c r="B50" s="138"/>
      <c r="C50" s="185"/>
      <c r="D50" s="173"/>
      <c r="E50" s="151"/>
      <c r="F50" s="46" t="s">
        <v>83</v>
      </c>
      <c r="G50" s="62" t="s">
        <v>38</v>
      </c>
      <c r="H50" s="47" t="s">
        <v>39</v>
      </c>
      <c r="I50" s="62" t="s">
        <v>39</v>
      </c>
      <c r="J50" s="47">
        <v>2</v>
      </c>
      <c r="K50" s="47">
        <v>2</v>
      </c>
      <c r="L50" s="47" t="s">
        <v>80</v>
      </c>
      <c r="M50" s="63">
        <v>100</v>
      </c>
      <c r="N50" s="74">
        <v>10</v>
      </c>
      <c r="O50" s="65" t="s">
        <v>189</v>
      </c>
    </row>
    <row r="51" spans="1:15" ht="9.75" customHeight="1" x14ac:dyDescent="0.2">
      <c r="A51" s="141"/>
      <c r="B51" s="138"/>
      <c r="C51" s="185"/>
      <c r="D51" s="173"/>
      <c r="E51" s="151"/>
      <c r="F51" s="46" t="s">
        <v>84</v>
      </c>
      <c r="G51" s="62" t="s">
        <v>38</v>
      </c>
      <c r="H51" s="47" t="s">
        <v>39</v>
      </c>
      <c r="I51" s="62" t="s">
        <v>39</v>
      </c>
      <c r="J51" s="47">
        <v>2</v>
      </c>
      <c r="K51" s="47">
        <v>2</v>
      </c>
      <c r="L51" s="47" t="s">
        <v>80</v>
      </c>
      <c r="M51" s="63">
        <v>100</v>
      </c>
      <c r="N51" s="74">
        <v>10</v>
      </c>
      <c r="O51" s="65" t="s">
        <v>189</v>
      </c>
    </row>
    <row r="52" spans="1:15" ht="9.75" customHeight="1" x14ac:dyDescent="0.2">
      <c r="A52" s="141"/>
      <c r="B52" s="138"/>
      <c r="C52" s="185"/>
      <c r="D52" s="173"/>
      <c r="E52" s="151"/>
      <c r="F52" s="46" t="s">
        <v>85</v>
      </c>
      <c r="G52" s="62" t="s">
        <v>38</v>
      </c>
      <c r="H52" s="47" t="s">
        <v>39</v>
      </c>
      <c r="I52" s="62" t="s">
        <v>39</v>
      </c>
      <c r="J52" s="47">
        <v>2</v>
      </c>
      <c r="K52" s="47">
        <v>2</v>
      </c>
      <c r="L52" s="47" t="s">
        <v>80</v>
      </c>
      <c r="M52" s="63" t="s">
        <v>41</v>
      </c>
      <c r="N52" s="74">
        <v>10</v>
      </c>
      <c r="O52" s="65" t="s">
        <v>189</v>
      </c>
    </row>
    <row r="53" spans="1:15" ht="9.75" customHeight="1" x14ac:dyDescent="0.2">
      <c r="A53" s="141"/>
      <c r="B53" s="138"/>
      <c r="C53" s="185"/>
      <c r="D53" s="173"/>
      <c r="E53" s="151"/>
      <c r="F53" s="46" t="s">
        <v>86</v>
      </c>
      <c r="G53" s="62" t="s">
        <v>38</v>
      </c>
      <c r="H53" s="47" t="s">
        <v>39</v>
      </c>
      <c r="I53" s="62" t="s">
        <v>39</v>
      </c>
      <c r="J53" s="47">
        <v>2</v>
      </c>
      <c r="K53" s="47">
        <v>2</v>
      </c>
      <c r="L53" s="47">
        <v>25</v>
      </c>
      <c r="M53" s="63">
        <v>50</v>
      </c>
      <c r="N53" s="74">
        <v>100</v>
      </c>
      <c r="O53" s="65" t="s">
        <v>189</v>
      </c>
    </row>
    <row r="54" spans="1:15" ht="9.75" customHeight="1" x14ac:dyDescent="0.2">
      <c r="A54" s="141"/>
      <c r="B54" s="138"/>
      <c r="C54" s="185"/>
      <c r="D54" s="173"/>
      <c r="E54" s="151"/>
      <c r="F54" s="46" t="s">
        <v>87</v>
      </c>
      <c r="G54" s="62" t="s">
        <v>38</v>
      </c>
      <c r="H54" s="47" t="s">
        <v>39</v>
      </c>
      <c r="I54" s="62" t="s">
        <v>39</v>
      </c>
      <c r="J54" s="47">
        <v>2</v>
      </c>
      <c r="K54" s="47">
        <v>2</v>
      </c>
      <c r="L54" s="47">
        <v>8</v>
      </c>
      <c r="M54" s="63">
        <v>1500</v>
      </c>
      <c r="N54" s="74">
        <v>16</v>
      </c>
      <c r="O54" s="65" t="s">
        <v>189</v>
      </c>
    </row>
    <row r="55" spans="1:15" ht="9.75" customHeight="1" x14ac:dyDescent="0.2">
      <c r="A55" s="141"/>
      <c r="B55" s="138"/>
      <c r="C55" s="185"/>
      <c r="D55" s="173"/>
      <c r="E55" s="151"/>
      <c r="F55" s="46" t="s">
        <v>88</v>
      </c>
      <c r="G55" s="62" t="s">
        <v>38</v>
      </c>
      <c r="H55" s="47" t="s">
        <v>39</v>
      </c>
      <c r="I55" s="62" t="s">
        <v>39</v>
      </c>
      <c r="J55" s="47">
        <v>2</v>
      </c>
      <c r="K55" s="47">
        <v>2</v>
      </c>
      <c r="L55" s="47">
        <v>10</v>
      </c>
      <c r="M55" s="63">
        <v>500</v>
      </c>
      <c r="N55" s="74">
        <v>20</v>
      </c>
      <c r="O55" s="65" t="s">
        <v>189</v>
      </c>
    </row>
    <row r="56" spans="1:15" ht="9.75" customHeight="1" x14ac:dyDescent="0.2">
      <c r="A56" s="141"/>
      <c r="B56" s="138"/>
      <c r="C56" s="185"/>
      <c r="D56" s="173"/>
      <c r="E56" s="151"/>
      <c r="F56" s="46" t="s">
        <v>89</v>
      </c>
      <c r="G56" s="62" t="s">
        <v>38</v>
      </c>
      <c r="H56" s="47" t="s">
        <v>39</v>
      </c>
      <c r="I56" s="62" t="s">
        <v>39</v>
      </c>
      <c r="J56" s="47">
        <v>2</v>
      </c>
      <c r="K56" s="47">
        <v>2</v>
      </c>
      <c r="L56" s="47" t="s">
        <v>80</v>
      </c>
      <c r="M56" s="63">
        <v>20</v>
      </c>
      <c r="N56" s="74" t="s">
        <v>41</v>
      </c>
      <c r="O56" s="65" t="s">
        <v>189</v>
      </c>
    </row>
    <row r="57" spans="1:15" ht="9.75" customHeight="1" x14ac:dyDescent="0.2">
      <c r="A57" s="141"/>
      <c r="B57" s="138"/>
      <c r="C57" s="185"/>
      <c r="D57" s="173"/>
      <c r="E57" s="151"/>
      <c r="F57" s="46" t="s">
        <v>90</v>
      </c>
      <c r="G57" s="62" t="s">
        <v>38</v>
      </c>
      <c r="H57" s="47" t="s">
        <v>39</v>
      </c>
      <c r="I57" s="62" t="s">
        <v>39</v>
      </c>
      <c r="J57" s="47">
        <v>2</v>
      </c>
      <c r="K57" s="47">
        <v>2</v>
      </c>
      <c r="L57" s="47" t="s">
        <v>80</v>
      </c>
      <c r="M57" s="63">
        <v>50</v>
      </c>
      <c r="N57" s="74" t="s">
        <v>41</v>
      </c>
      <c r="O57" s="65" t="s">
        <v>189</v>
      </c>
    </row>
    <row r="58" spans="1:15" ht="9.75" customHeight="1" x14ac:dyDescent="0.2">
      <c r="A58" s="141"/>
      <c r="B58" s="138"/>
      <c r="C58" s="185"/>
      <c r="D58" s="173"/>
      <c r="E58" s="151"/>
      <c r="F58" s="46" t="s">
        <v>91</v>
      </c>
      <c r="G58" s="62" t="s">
        <v>38</v>
      </c>
      <c r="H58" s="47" t="s">
        <v>39</v>
      </c>
      <c r="I58" s="62" t="s">
        <v>39</v>
      </c>
      <c r="J58" s="47">
        <v>2</v>
      </c>
      <c r="K58" s="47">
        <v>2</v>
      </c>
      <c r="L58" s="47" t="s">
        <v>80</v>
      </c>
      <c r="M58" s="63" t="s">
        <v>41</v>
      </c>
      <c r="N58" s="74" t="s">
        <v>41</v>
      </c>
      <c r="O58" s="65" t="s">
        <v>189</v>
      </c>
    </row>
    <row r="59" spans="1:15" ht="9.75" customHeight="1" x14ac:dyDescent="0.2">
      <c r="A59" s="141"/>
      <c r="B59" s="138"/>
      <c r="C59" s="185"/>
      <c r="D59" s="173"/>
      <c r="E59" s="151"/>
      <c r="F59" s="46" t="s">
        <v>93</v>
      </c>
      <c r="G59" s="62" t="s">
        <v>38</v>
      </c>
      <c r="H59" s="47" t="s">
        <v>39</v>
      </c>
      <c r="I59" s="62" t="s">
        <v>39</v>
      </c>
      <c r="J59" s="47">
        <v>2</v>
      </c>
      <c r="K59" s="47">
        <v>2</v>
      </c>
      <c r="L59" s="47" t="s">
        <v>80</v>
      </c>
      <c r="M59" s="63">
        <v>300</v>
      </c>
      <c r="N59" s="74" t="s">
        <v>41</v>
      </c>
      <c r="O59" s="65" t="s">
        <v>189</v>
      </c>
    </row>
    <row r="60" spans="1:15" ht="9.75" customHeight="1" x14ac:dyDescent="0.2">
      <c r="A60" s="141"/>
      <c r="B60" s="138"/>
      <c r="C60" s="185"/>
      <c r="D60" s="173"/>
      <c r="E60" s="151"/>
      <c r="F60" s="46" t="s">
        <v>94</v>
      </c>
      <c r="G60" s="62"/>
      <c r="H60" s="47"/>
      <c r="I60" s="47"/>
      <c r="J60" s="47"/>
      <c r="K60" s="47"/>
      <c r="L60" s="47"/>
      <c r="M60" s="63"/>
      <c r="N60" s="74"/>
      <c r="O60" s="47"/>
    </row>
    <row r="61" spans="1:15" ht="9.75" customHeight="1" x14ac:dyDescent="0.2">
      <c r="A61" s="141"/>
      <c r="B61" s="138"/>
      <c r="C61" s="185"/>
      <c r="D61" s="173"/>
      <c r="E61" s="151"/>
      <c r="F61" s="46" t="s">
        <v>95</v>
      </c>
      <c r="G61" s="62" t="s">
        <v>38</v>
      </c>
      <c r="H61" s="47" t="s">
        <v>39</v>
      </c>
      <c r="I61" s="62" t="s">
        <v>39</v>
      </c>
      <c r="J61" s="47">
        <v>2</v>
      </c>
      <c r="K61" s="47">
        <v>2</v>
      </c>
      <c r="L61" s="47" t="s">
        <v>80</v>
      </c>
      <c r="M61" s="63">
        <v>50</v>
      </c>
      <c r="N61" s="74" t="s">
        <v>41</v>
      </c>
      <c r="O61" s="65" t="s">
        <v>189</v>
      </c>
    </row>
    <row r="62" spans="1:15" ht="9.75" customHeight="1" x14ac:dyDescent="0.2">
      <c r="A62" s="141"/>
      <c r="B62" s="138"/>
      <c r="C62" s="185"/>
      <c r="D62" s="173"/>
      <c r="E62" s="151"/>
      <c r="F62" s="46" t="s">
        <v>96</v>
      </c>
      <c r="G62" s="62" t="s">
        <v>38</v>
      </c>
      <c r="H62" s="47" t="s">
        <v>39</v>
      </c>
      <c r="I62" s="62" t="s">
        <v>39</v>
      </c>
      <c r="J62" s="47">
        <v>2</v>
      </c>
      <c r="K62" s="47">
        <v>2</v>
      </c>
      <c r="L62" s="47" t="s">
        <v>80</v>
      </c>
      <c r="M62" s="63">
        <v>20</v>
      </c>
      <c r="N62" s="112">
        <v>10</v>
      </c>
      <c r="O62" s="65" t="s">
        <v>189</v>
      </c>
    </row>
    <row r="63" spans="1:15" ht="9.75" customHeight="1" x14ac:dyDescent="0.2">
      <c r="A63" s="141"/>
      <c r="B63" s="138"/>
      <c r="C63" s="185"/>
      <c r="D63" s="173"/>
      <c r="E63" s="151"/>
      <c r="F63" s="46" t="s">
        <v>97</v>
      </c>
      <c r="G63" s="62" t="s">
        <v>38</v>
      </c>
      <c r="H63" s="47" t="s">
        <v>39</v>
      </c>
      <c r="I63" s="62" t="s">
        <v>39</v>
      </c>
      <c r="J63" s="47">
        <v>2</v>
      </c>
      <c r="K63" s="47">
        <v>2</v>
      </c>
      <c r="L63" s="47" t="s">
        <v>80</v>
      </c>
      <c r="M63" s="63">
        <v>50</v>
      </c>
      <c r="N63" s="74" t="s">
        <v>41</v>
      </c>
      <c r="O63" s="65" t="s">
        <v>189</v>
      </c>
    </row>
    <row r="64" spans="1:15" ht="9.75" customHeight="1" x14ac:dyDescent="0.2">
      <c r="A64" s="141"/>
      <c r="B64" s="138"/>
      <c r="C64" s="185"/>
      <c r="D64" s="173"/>
      <c r="E64" s="151"/>
      <c r="F64" s="61" t="s">
        <v>98</v>
      </c>
      <c r="G64" s="62" t="s">
        <v>38</v>
      </c>
      <c r="H64" s="47" t="s">
        <v>39</v>
      </c>
      <c r="I64" s="62" t="s">
        <v>39</v>
      </c>
      <c r="J64" s="62" t="s">
        <v>99</v>
      </c>
      <c r="K64" s="62" t="s">
        <v>99</v>
      </c>
      <c r="L64" s="62" t="s">
        <v>100</v>
      </c>
      <c r="M64" s="63" t="s">
        <v>101</v>
      </c>
      <c r="N64" s="74">
        <v>40</v>
      </c>
      <c r="O64" s="65" t="s">
        <v>189</v>
      </c>
    </row>
    <row r="65" spans="1:16" ht="9.75" customHeight="1" x14ac:dyDescent="0.2">
      <c r="A65" s="141"/>
      <c r="B65" s="138"/>
      <c r="C65" s="185"/>
      <c r="D65" s="173"/>
      <c r="E65" s="151"/>
      <c r="F65" s="61" t="s">
        <v>102</v>
      </c>
      <c r="G65" s="62" t="s">
        <v>38</v>
      </c>
      <c r="H65" s="47" t="s">
        <v>39</v>
      </c>
      <c r="I65" s="62" t="s">
        <v>39</v>
      </c>
      <c r="J65" s="62">
        <v>2</v>
      </c>
      <c r="K65" s="62">
        <v>2</v>
      </c>
      <c r="L65" s="62">
        <v>10</v>
      </c>
      <c r="M65" s="63">
        <v>30</v>
      </c>
      <c r="N65" s="74">
        <v>20</v>
      </c>
      <c r="O65" s="65" t="s">
        <v>189</v>
      </c>
    </row>
    <row r="66" spans="1:16" ht="9.75" customHeight="1" x14ac:dyDescent="0.2">
      <c r="A66" s="142"/>
      <c r="B66" s="143"/>
      <c r="C66" s="185"/>
      <c r="D66" s="177"/>
      <c r="E66" s="152"/>
      <c r="F66" s="76"/>
      <c r="G66" s="77"/>
      <c r="H66" s="77"/>
      <c r="I66" s="77"/>
      <c r="J66" s="77"/>
      <c r="K66" s="77"/>
      <c r="L66" s="77"/>
      <c r="M66" s="78"/>
      <c r="N66" s="78"/>
      <c r="O66" s="77"/>
    </row>
    <row r="67" spans="1:16" ht="9.75" customHeight="1" x14ac:dyDescent="0.2">
      <c r="A67" s="140" t="s">
        <v>103</v>
      </c>
      <c r="B67" s="137" t="s">
        <v>104</v>
      </c>
      <c r="C67" s="185"/>
      <c r="D67" s="75"/>
      <c r="E67" s="45"/>
      <c r="F67" s="79" t="s">
        <v>105</v>
      </c>
      <c r="G67" s="67" t="s">
        <v>38</v>
      </c>
      <c r="H67" s="62" t="s">
        <v>191</v>
      </c>
      <c r="I67" s="62" t="s">
        <v>191</v>
      </c>
      <c r="J67" s="67">
        <v>2</v>
      </c>
      <c r="K67" s="67">
        <v>2</v>
      </c>
      <c r="L67" s="67">
        <v>25</v>
      </c>
      <c r="M67" s="63">
        <v>50</v>
      </c>
      <c r="N67" s="74">
        <v>50</v>
      </c>
      <c r="O67" s="47" t="s">
        <v>189</v>
      </c>
    </row>
    <row r="68" spans="1:16" ht="9.75" customHeight="1" x14ac:dyDescent="0.2">
      <c r="A68" s="141"/>
      <c r="B68" s="179"/>
      <c r="C68" s="185"/>
      <c r="D68" s="75"/>
      <c r="E68" s="45"/>
      <c r="F68" s="79" t="s">
        <v>107</v>
      </c>
      <c r="G68" s="67" t="s">
        <v>38</v>
      </c>
      <c r="H68" s="62" t="s">
        <v>191</v>
      </c>
      <c r="I68" s="62" t="s">
        <v>191</v>
      </c>
      <c r="J68" s="67">
        <v>2</v>
      </c>
      <c r="K68" s="67">
        <v>2</v>
      </c>
      <c r="L68" s="67">
        <v>15</v>
      </c>
      <c r="M68" s="63">
        <v>50</v>
      </c>
      <c r="N68" s="112">
        <v>30</v>
      </c>
      <c r="O68" s="47" t="s">
        <v>189</v>
      </c>
    </row>
    <row r="69" spans="1:16" ht="9.75" customHeight="1" x14ac:dyDescent="0.2">
      <c r="A69" s="141"/>
      <c r="B69" s="179"/>
      <c r="C69" s="185"/>
      <c r="D69" s="75"/>
      <c r="E69" s="45"/>
      <c r="F69" s="79" t="s">
        <v>108</v>
      </c>
      <c r="G69" s="67" t="s">
        <v>38</v>
      </c>
      <c r="H69" s="62" t="s">
        <v>191</v>
      </c>
      <c r="I69" s="62" t="s">
        <v>191</v>
      </c>
      <c r="J69" s="67" t="s">
        <v>99</v>
      </c>
      <c r="K69" s="67" t="s">
        <v>99</v>
      </c>
      <c r="L69" s="67" t="s">
        <v>100</v>
      </c>
      <c r="M69" s="63" t="s">
        <v>110</v>
      </c>
      <c r="N69" s="74">
        <v>50</v>
      </c>
      <c r="O69" s="47" t="s">
        <v>189</v>
      </c>
    </row>
    <row r="70" spans="1:16" ht="9.75" customHeight="1" x14ac:dyDescent="0.2">
      <c r="A70" s="178"/>
      <c r="B70" s="179"/>
      <c r="C70" s="185"/>
      <c r="D70" s="75"/>
      <c r="E70" s="45">
        <v>230</v>
      </c>
      <c r="F70" s="79" t="s">
        <v>111</v>
      </c>
      <c r="G70" s="67" t="s">
        <v>38</v>
      </c>
      <c r="H70" s="62" t="s">
        <v>191</v>
      </c>
      <c r="I70" s="62" t="s">
        <v>191</v>
      </c>
      <c r="J70" s="67">
        <v>2</v>
      </c>
      <c r="K70" s="67">
        <v>2</v>
      </c>
      <c r="L70" s="67">
        <v>20</v>
      </c>
      <c r="M70" s="63">
        <v>200</v>
      </c>
      <c r="N70" s="112">
        <v>40</v>
      </c>
      <c r="O70" s="47" t="s">
        <v>189</v>
      </c>
    </row>
    <row r="71" spans="1:16" ht="9.75" customHeight="1" x14ac:dyDescent="0.2">
      <c r="A71" s="141"/>
      <c r="B71" s="179"/>
      <c r="C71" s="185"/>
      <c r="D71" s="75"/>
      <c r="E71" s="45"/>
      <c r="F71" s="79" t="s">
        <v>112</v>
      </c>
      <c r="G71" s="67" t="s">
        <v>38</v>
      </c>
      <c r="H71" s="62" t="s">
        <v>191</v>
      </c>
      <c r="I71" s="62" t="s">
        <v>191</v>
      </c>
      <c r="J71" s="67">
        <v>2</v>
      </c>
      <c r="K71" s="67">
        <v>2</v>
      </c>
      <c r="L71" s="67">
        <v>10</v>
      </c>
      <c r="M71" s="63">
        <v>100</v>
      </c>
      <c r="N71" s="74">
        <v>20</v>
      </c>
      <c r="O71" s="47" t="s">
        <v>189</v>
      </c>
    </row>
    <row r="72" spans="1:16" ht="9.75" customHeight="1" x14ac:dyDescent="0.2">
      <c r="A72" s="141"/>
      <c r="B72" s="179"/>
      <c r="C72" s="185"/>
      <c r="D72" s="75"/>
      <c r="E72" s="45"/>
      <c r="F72" s="79" t="s">
        <v>113</v>
      </c>
      <c r="G72" s="67" t="s">
        <v>38</v>
      </c>
      <c r="H72" s="62" t="s">
        <v>191</v>
      </c>
      <c r="I72" s="62" t="s">
        <v>191</v>
      </c>
      <c r="J72" s="67" t="s">
        <v>99</v>
      </c>
      <c r="K72" s="67" t="s">
        <v>99</v>
      </c>
      <c r="L72" s="67" t="s">
        <v>114</v>
      </c>
      <c r="M72" s="63" t="s">
        <v>100</v>
      </c>
      <c r="N72" s="114">
        <v>50</v>
      </c>
      <c r="O72" s="47" t="s">
        <v>189</v>
      </c>
      <c r="P72" s="80"/>
    </row>
    <row r="73" spans="1:16" ht="9.75" customHeight="1" x14ac:dyDescent="0.2">
      <c r="A73" s="142"/>
      <c r="B73" s="180"/>
      <c r="C73" s="185"/>
      <c r="D73" s="75"/>
      <c r="E73" s="45"/>
      <c r="F73" s="81" t="s">
        <v>115</v>
      </c>
      <c r="G73" s="67" t="s">
        <v>38</v>
      </c>
      <c r="H73" s="62" t="s">
        <v>191</v>
      </c>
      <c r="I73" s="62" t="s">
        <v>191</v>
      </c>
      <c r="J73" s="65">
        <v>2</v>
      </c>
      <c r="K73" s="110">
        <v>2</v>
      </c>
      <c r="L73" s="110">
        <v>25</v>
      </c>
      <c r="M73" s="63">
        <v>50</v>
      </c>
      <c r="N73" s="112">
        <v>50</v>
      </c>
      <c r="O73" s="54" t="s">
        <v>189</v>
      </c>
      <c r="P73" s="82"/>
    </row>
    <row r="74" spans="1:16" ht="9.75" customHeight="1" x14ac:dyDescent="0.2">
      <c r="A74" s="140" t="s">
        <v>11</v>
      </c>
      <c r="B74" s="137" t="s">
        <v>116</v>
      </c>
      <c r="C74" s="185"/>
      <c r="D74" s="172">
        <f>L5</f>
        <v>36.697337809643329</v>
      </c>
      <c r="E74" s="139">
        <v>30</v>
      </c>
      <c r="F74" s="41" t="s">
        <v>117</v>
      </c>
      <c r="G74" s="42" t="s">
        <v>38</v>
      </c>
      <c r="H74" s="42" t="s">
        <v>39</v>
      </c>
      <c r="I74" s="42" t="s">
        <v>39</v>
      </c>
      <c r="J74" s="42">
        <v>2</v>
      </c>
      <c r="K74" s="47">
        <v>2</v>
      </c>
      <c r="L74" s="47" t="s">
        <v>80</v>
      </c>
      <c r="M74" s="43" t="s">
        <v>41</v>
      </c>
      <c r="N74" s="43">
        <v>40</v>
      </c>
      <c r="O74" s="47" t="s">
        <v>189</v>
      </c>
      <c r="P74" s="82"/>
    </row>
    <row r="75" spans="1:16" ht="9.75" customHeight="1" x14ac:dyDescent="0.2">
      <c r="A75" s="141"/>
      <c r="B75" s="138"/>
      <c r="C75" s="185"/>
      <c r="D75" s="173"/>
      <c r="E75" s="147"/>
      <c r="F75" s="46" t="s">
        <v>118</v>
      </c>
      <c r="G75" s="47" t="s">
        <v>38</v>
      </c>
      <c r="H75" s="47" t="s">
        <v>39</v>
      </c>
      <c r="I75" s="47" t="s">
        <v>39</v>
      </c>
      <c r="J75" s="47">
        <v>2</v>
      </c>
      <c r="K75" s="47">
        <v>2</v>
      </c>
      <c r="L75" s="47" t="s">
        <v>80</v>
      </c>
      <c r="M75" s="48">
        <v>5</v>
      </c>
      <c r="N75" s="48">
        <v>15</v>
      </c>
      <c r="O75" s="47" t="s">
        <v>189</v>
      </c>
      <c r="P75" s="82"/>
    </row>
    <row r="76" spans="1:16" ht="9.75" customHeight="1" x14ac:dyDescent="0.2">
      <c r="A76" s="141"/>
      <c r="B76" s="138"/>
      <c r="C76" s="185"/>
      <c r="D76" s="173"/>
      <c r="E76" s="147"/>
      <c r="F76" s="46" t="s">
        <v>119</v>
      </c>
      <c r="G76" s="47" t="s">
        <v>38</v>
      </c>
      <c r="H76" s="47" t="s">
        <v>39</v>
      </c>
      <c r="I76" s="47" t="s">
        <v>39</v>
      </c>
      <c r="J76" s="47">
        <v>2</v>
      </c>
      <c r="K76" s="47">
        <v>2</v>
      </c>
      <c r="L76" s="47">
        <v>25</v>
      </c>
      <c r="M76" s="48">
        <v>50</v>
      </c>
      <c r="N76" s="113" t="s">
        <v>92</v>
      </c>
      <c r="O76" s="47" t="s">
        <v>189</v>
      </c>
      <c r="P76" s="82"/>
    </row>
    <row r="77" spans="1:16" ht="9.75" customHeight="1" x14ac:dyDescent="0.2">
      <c r="A77" s="141"/>
      <c r="B77" s="138"/>
      <c r="C77" s="185"/>
      <c r="D77" s="173"/>
      <c r="E77" s="147"/>
      <c r="F77" s="46" t="s">
        <v>120</v>
      </c>
      <c r="G77" s="47" t="s">
        <v>38</v>
      </c>
      <c r="H77" s="47" t="s">
        <v>39</v>
      </c>
      <c r="I77" s="47" t="s">
        <v>39</v>
      </c>
      <c r="J77" s="47">
        <v>2</v>
      </c>
      <c r="K77" s="47">
        <v>2</v>
      </c>
      <c r="L77" s="47">
        <v>25</v>
      </c>
      <c r="M77" s="48">
        <v>50</v>
      </c>
      <c r="N77" s="48">
        <v>50</v>
      </c>
      <c r="O77" s="47" t="s">
        <v>189</v>
      </c>
      <c r="P77" s="82"/>
    </row>
    <row r="78" spans="1:16" ht="9.75" customHeight="1" x14ac:dyDescent="0.2">
      <c r="A78" s="141"/>
      <c r="B78" s="138"/>
      <c r="C78" s="185"/>
      <c r="D78" s="173"/>
      <c r="E78" s="147"/>
      <c r="F78" s="46" t="s">
        <v>184</v>
      </c>
      <c r="G78" s="47" t="s">
        <v>38</v>
      </c>
      <c r="H78" s="47" t="s">
        <v>39</v>
      </c>
      <c r="I78" s="47" t="s">
        <v>39</v>
      </c>
      <c r="J78" s="47">
        <v>2</v>
      </c>
      <c r="K78" s="47">
        <v>2</v>
      </c>
      <c r="L78" s="47" t="s">
        <v>80</v>
      </c>
      <c r="M78" s="48" t="s">
        <v>41</v>
      </c>
      <c r="N78" s="48" t="s">
        <v>41</v>
      </c>
      <c r="O78" s="47" t="s">
        <v>189</v>
      </c>
      <c r="P78" s="82"/>
    </row>
    <row r="79" spans="1:16" ht="10.95" customHeight="1" x14ac:dyDescent="0.2">
      <c r="A79" s="141"/>
      <c r="B79" s="138"/>
      <c r="C79" s="185"/>
      <c r="D79" s="173"/>
      <c r="E79" s="148"/>
      <c r="F79" s="46" t="s">
        <v>121</v>
      </c>
      <c r="G79" s="47" t="s">
        <v>38</v>
      </c>
      <c r="H79" s="47" t="s">
        <v>39</v>
      </c>
      <c r="I79" s="47" t="s">
        <v>39</v>
      </c>
      <c r="J79" s="47">
        <v>2</v>
      </c>
      <c r="K79" s="47">
        <v>2</v>
      </c>
      <c r="L79" s="47" t="s">
        <v>80</v>
      </c>
      <c r="M79" s="48" t="s">
        <v>41</v>
      </c>
      <c r="N79" s="48" t="s">
        <v>41</v>
      </c>
      <c r="O79" s="47" t="s">
        <v>189</v>
      </c>
      <c r="P79" s="80"/>
    </row>
    <row r="80" spans="1:16" ht="11.25" customHeight="1" x14ac:dyDescent="0.2">
      <c r="A80" s="140" t="s">
        <v>122</v>
      </c>
      <c r="B80" s="137" t="s">
        <v>123</v>
      </c>
      <c r="C80" s="185"/>
      <c r="D80" s="174"/>
      <c r="E80" s="150"/>
      <c r="F80" s="83"/>
      <c r="G80" s="60"/>
      <c r="H80" s="60"/>
      <c r="I80" s="60"/>
      <c r="J80" s="60"/>
      <c r="K80" s="60"/>
      <c r="L80" s="60"/>
      <c r="M80" s="84"/>
      <c r="N80" s="84"/>
      <c r="O80" s="60"/>
    </row>
    <row r="81" spans="1:15" ht="11.25" customHeight="1" x14ac:dyDescent="0.2">
      <c r="A81" s="141"/>
      <c r="B81" s="138"/>
      <c r="C81" s="185"/>
      <c r="D81" s="175"/>
      <c r="E81" s="151"/>
      <c r="F81" s="79"/>
      <c r="G81" s="67"/>
      <c r="H81" s="67"/>
      <c r="I81" s="67"/>
      <c r="J81" s="67"/>
      <c r="K81" s="67"/>
      <c r="L81" s="67"/>
      <c r="M81" s="85"/>
      <c r="N81" s="85"/>
      <c r="O81" s="67"/>
    </row>
    <row r="82" spans="1:15" ht="11.25" customHeight="1" x14ac:dyDescent="0.2">
      <c r="A82" s="141"/>
      <c r="B82" s="138"/>
      <c r="C82" s="185"/>
      <c r="D82" s="175"/>
      <c r="E82" s="151"/>
      <c r="F82" s="79"/>
      <c r="G82" s="67"/>
      <c r="H82" s="67"/>
      <c r="I82" s="67"/>
      <c r="J82" s="67"/>
      <c r="K82" s="67"/>
      <c r="L82" s="67"/>
      <c r="M82" s="85"/>
      <c r="N82" s="85"/>
      <c r="O82" s="67"/>
    </row>
    <row r="83" spans="1:15" ht="11.25" customHeight="1" x14ac:dyDescent="0.2">
      <c r="A83" s="142"/>
      <c r="B83" s="143"/>
      <c r="C83" s="186"/>
      <c r="D83" s="176"/>
      <c r="E83" s="152"/>
      <c r="F83" s="86"/>
      <c r="G83" s="66"/>
      <c r="H83" s="66"/>
      <c r="I83" s="66"/>
      <c r="J83" s="66"/>
      <c r="K83" s="66"/>
      <c r="L83" s="66"/>
      <c r="M83" s="87"/>
      <c r="N83" s="88"/>
      <c r="O83" s="66"/>
    </row>
    <row r="84" spans="1:15" ht="27" customHeight="1" x14ac:dyDescent="0.2">
      <c r="A84" s="166" t="s">
        <v>22</v>
      </c>
      <c r="B84" s="167"/>
      <c r="C84" s="89" t="s">
        <v>124</v>
      </c>
      <c r="D84" s="170" t="s">
        <v>24</v>
      </c>
      <c r="E84" s="171"/>
      <c r="F84" s="164" t="s">
        <v>25</v>
      </c>
      <c r="G84" s="164" t="s">
        <v>26</v>
      </c>
      <c r="H84" s="164" t="s">
        <v>27</v>
      </c>
      <c r="I84" s="164" t="s">
        <v>28</v>
      </c>
      <c r="J84" s="164" t="s">
        <v>29</v>
      </c>
      <c r="K84" s="164" t="s">
        <v>30</v>
      </c>
      <c r="L84" s="164" t="s">
        <v>125</v>
      </c>
      <c r="M84" s="156" t="s">
        <v>32</v>
      </c>
      <c r="N84" s="156" t="s">
        <v>33</v>
      </c>
      <c r="O84" s="158" t="s">
        <v>34</v>
      </c>
    </row>
    <row r="85" spans="1:15" ht="11.25" customHeight="1" thickBot="1" x14ac:dyDescent="0.25">
      <c r="A85" s="168"/>
      <c r="B85" s="169"/>
      <c r="C85" s="90" t="s">
        <v>35</v>
      </c>
      <c r="D85" s="31" t="s">
        <v>35</v>
      </c>
      <c r="E85" s="32" t="s">
        <v>21</v>
      </c>
      <c r="F85" s="165"/>
      <c r="G85" s="165"/>
      <c r="H85" s="165"/>
      <c r="I85" s="165"/>
      <c r="J85" s="165"/>
      <c r="K85" s="165"/>
      <c r="L85" s="165"/>
      <c r="M85" s="157"/>
      <c r="N85" s="157"/>
      <c r="O85" s="159"/>
    </row>
    <row r="86" spans="1:15" ht="12" customHeight="1" thickBot="1" x14ac:dyDescent="0.3">
      <c r="A86" s="160" t="s">
        <v>126</v>
      </c>
      <c r="B86" s="161"/>
      <c r="C86" s="91">
        <f>((C9*0.15))+(C9*0.03)</f>
        <v>101.62339701131999</v>
      </c>
      <c r="D86" s="92">
        <f>C86</f>
        <v>101.62339701131999</v>
      </c>
      <c r="E86" s="93"/>
      <c r="F86" s="36"/>
      <c r="G86" s="37"/>
      <c r="H86" s="162"/>
      <c r="I86" s="162"/>
      <c r="J86" s="162"/>
      <c r="K86" s="162"/>
      <c r="L86" s="162"/>
      <c r="M86" s="162"/>
      <c r="N86" s="162"/>
      <c r="O86" s="163"/>
    </row>
    <row r="87" spans="1:15" ht="9.75" customHeight="1" x14ac:dyDescent="0.2">
      <c r="A87" s="140" t="s">
        <v>127</v>
      </c>
      <c r="B87" s="137" t="s">
        <v>128</v>
      </c>
      <c r="C87" s="144"/>
      <c r="D87" s="120"/>
      <c r="E87" s="139">
        <v>30</v>
      </c>
      <c r="F87" s="61" t="s">
        <v>129</v>
      </c>
      <c r="G87" s="62" t="s">
        <v>38</v>
      </c>
      <c r="H87" s="62" t="s">
        <v>106</v>
      </c>
      <c r="I87" s="62" t="s">
        <v>106</v>
      </c>
      <c r="J87" s="62" t="s">
        <v>130</v>
      </c>
      <c r="K87" s="62" t="s">
        <v>130</v>
      </c>
      <c r="L87" s="62" t="s">
        <v>131</v>
      </c>
      <c r="M87" s="63" t="s">
        <v>132</v>
      </c>
      <c r="N87" s="74">
        <v>6</v>
      </c>
      <c r="O87" s="47" t="s">
        <v>188</v>
      </c>
    </row>
    <row r="88" spans="1:15" ht="9.75" customHeight="1" x14ac:dyDescent="0.2">
      <c r="A88" s="141"/>
      <c r="B88" s="138"/>
      <c r="C88" s="145"/>
      <c r="D88" s="122"/>
      <c r="E88" s="147"/>
      <c r="F88" s="68" t="s">
        <v>133</v>
      </c>
      <c r="G88" s="62" t="s">
        <v>38</v>
      </c>
      <c r="H88" s="62" t="s">
        <v>106</v>
      </c>
      <c r="I88" s="62" t="s">
        <v>106</v>
      </c>
      <c r="J88" s="69" t="s">
        <v>134</v>
      </c>
      <c r="K88" s="69" t="s">
        <v>134</v>
      </c>
      <c r="L88" s="69" t="s">
        <v>99</v>
      </c>
      <c r="M88" s="63" t="s">
        <v>109</v>
      </c>
      <c r="N88" s="74">
        <v>10</v>
      </c>
      <c r="O88" s="47" t="s">
        <v>188</v>
      </c>
    </row>
    <row r="89" spans="1:15" ht="9.75" customHeight="1" x14ac:dyDescent="0.2">
      <c r="A89" s="141"/>
      <c r="B89" s="138"/>
      <c r="C89" s="145"/>
      <c r="D89" s="122"/>
      <c r="E89" s="147"/>
      <c r="F89" s="61" t="s">
        <v>135</v>
      </c>
      <c r="G89" s="62" t="s">
        <v>38</v>
      </c>
      <c r="H89" s="62" t="s">
        <v>106</v>
      </c>
      <c r="I89" s="62" t="s">
        <v>106</v>
      </c>
      <c r="J89" s="62" t="s">
        <v>130</v>
      </c>
      <c r="K89" s="62" t="s">
        <v>130</v>
      </c>
      <c r="L89" s="62" t="s">
        <v>136</v>
      </c>
      <c r="M89" s="63" t="s">
        <v>99</v>
      </c>
      <c r="N89" s="74">
        <v>2</v>
      </c>
      <c r="O89" s="47" t="s">
        <v>188</v>
      </c>
    </row>
    <row r="90" spans="1:15" ht="9.75" customHeight="1" x14ac:dyDescent="0.2">
      <c r="A90" s="141"/>
      <c r="B90" s="138"/>
      <c r="C90" s="145"/>
      <c r="D90" s="122"/>
      <c r="E90" s="147"/>
      <c r="F90" s="61" t="s">
        <v>137</v>
      </c>
      <c r="G90" s="62" t="s">
        <v>38</v>
      </c>
      <c r="H90" s="62" t="s">
        <v>106</v>
      </c>
      <c r="I90" s="62" t="s">
        <v>106</v>
      </c>
      <c r="J90" s="62" t="s">
        <v>138</v>
      </c>
      <c r="K90" s="62" t="s">
        <v>138</v>
      </c>
      <c r="L90" s="62" t="s">
        <v>109</v>
      </c>
      <c r="M90" s="63" t="s">
        <v>139</v>
      </c>
      <c r="N90" s="74">
        <v>10</v>
      </c>
      <c r="O90" s="47" t="s">
        <v>188</v>
      </c>
    </row>
    <row r="91" spans="1:15" ht="9.75" customHeight="1" x14ac:dyDescent="0.2">
      <c r="A91" s="141"/>
      <c r="B91" s="138"/>
      <c r="C91" s="145"/>
      <c r="D91" s="122"/>
      <c r="E91" s="147"/>
      <c r="F91" s="61" t="s">
        <v>140</v>
      </c>
      <c r="G91" s="62" t="s">
        <v>38</v>
      </c>
      <c r="H91" s="62" t="s">
        <v>106</v>
      </c>
      <c r="I91" s="62" t="s">
        <v>106</v>
      </c>
      <c r="J91" s="62" t="s">
        <v>141</v>
      </c>
      <c r="K91" s="62" t="s">
        <v>141</v>
      </c>
      <c r="L91" s="62" t="s">
        <v>100</v>
      </c>
      <c r="M91" s="63" t="s">
        <v>142</v>
      </c>
      <c r="N91" s="74">
        <v>40</v>
      </c>
      <c r="O91" s="47" t="s">
        <v>188</v>
      </c>
    </row>
    <row r="92" spans="1:15" ht="9.75" customHeight="1" x14ac:dyDescent="0.2">
      <c r="A92" s="141"/>
      <c r="B92" s="138"/>
      <c r="C92" s="145"/>
      <c r="D92" s="122"/>
      <c r="E92" s="147"/>
      <c r="F92" s="61" t="s">
        <v>143</v>
      </c>
      <c r="G92" s="62" t="s">
        <v>38</v>
      </c>
      <c r="H92" s="62" t="s">
        <v>106</v>
      </c>
      <c r="I92" s="62" t="s">
        <v>106</v>
      </c>
      <c r="J92" s="62" t="s">
        <v>130</v>
      </c>
      <c r="K92" s="62" t="s">
        <v>130</v>
      </c>
      <c r="L92" s="62" t="s">
        <v>99</v>
      </c>
      <c r="M92" s="63" t="s">
        <v>132</v>
      </c>
      <c r="N92" s="74">
        <v>4</v>
      </c>
      <c r="O92" s="47" t="s">
        <v>188</v>
      </c>
    </row>
    <row r="93" spans="1:15" ht="9.75" customHeight="1" x14ac:dyDescent="0.2">
      <c r="A93" s="141"/>
      <c r="B93" s="138"/>
      <c r="C93" s="145"/>
      <c r="D93" s="122"/>
      <c r="E93" s="147"/>
      <c r="F93" s="61" t="s">
        <v>144</v>
      </c>
      <c r="G93" s="62" t="s">
        <v>38</v>
      </c>
      <c r="H93" s="62" t="s">
        <v>106</v>
      </c>
      <c r="I93" s="62" t="s">
        <v>106</v>
      </c>
      <c r="J93" s="62" t="s">
        <v>145</v>
      </c>
      <c r="K93" s="62" t="s">
        <v>145</v>
      </c>
      <c r="L93" s="62" t="s">
        <v>146</v>
      </c>
      <c r="M93" s="63" t="s">
        <v>100</v>
      </c>
      <c r="N93" s="74">
        <v>5</v>
      </c>
      <c r="O93" s="47" t="s">
        <v>188</v>
      </c>
    </row>
    <row r="94" spans="1:15" ht="9.75" customHeight="1" x14ac:dyDescent="0.2">
      <c r="A94" s="141"/>
      <c r="B94" s="138"/>
      <c r="C94" s="145"/>
      <c r="D94" s="122"/>
      <c r="E94" s="147"/>
      <c r="F94" s="61" t="s">
        <v>147</v>
      </c>
      <c r="G94" s="62" t="s">
        <v>38</v>
      </c>
      <c r="H94" s="62" t="s">
        <v>106</v>
      </c>
      <c r="I94" s="62" t="s">
        <v>106</v>
      </c>
      <c r="J94" s="62" t="s">
        <v>141</v>
      </c>
      <c r="K94" s="62" t="s">
        <v>141</v>
      </c>
      <c r="L94" s="62" t="s">
        <v>148</v>
      </c>
      <c r="M94" s="63" t="s">
        <v>41</v>
      </c>
      <c r="N94" s="74">
        <v>50</v>
      </c>
      <c r="O94" s="47" t="s">
        <v>188</v>
      </c>
    </row>
    <row r="95" spans="1:15" ht="9.75" customHeight="1" x14ac:dyDescent="0.2">
      <c r="A95" s="141"/>
      <c r="B95" s="138"/>
      <c r="C95" s="145"/>
      <c r="D95" s="122"/>
      <c r="E95" s="147"/>
      <c r="F95" s="61"/>
      <c r="G95" s="62"/>
      <c r="H95" s="62"/>
      <c r="I95" s="62"/>
      <c r="J95" s="62"/>
      <c r="K95" s="62"/>
      <c r="L95" s="62"/>
      <c r="M95" s="94"/>
      <c r="N95" s="94"/>
      <c r="O95" s="62"/>
    </row>
    <row r="96" spans="1:15" ht="9.75" customHeight="1" x14ac:dyDescent="0.2">
      <c r="A96" s="142"/>
      <c r="B96" s="143"/>
      <c r="C96" s="146"/>
      <c r="D96" s="123"/>
      <c r="E96" s="148"/>
      <c r="F96" s="76"/>
      <c r="G96" s="77"/>
      <c r="H96" s="77"/>
      <c r="I96" s="77"/>
      <c r="J96" s="77"/>
      <c r="K96" s="77"/>
      <c r="L96" s="77"/>
      <c r="M96" s="78"/>
      <c r="N96" s="78"/>
      <c r="O96" s="77"/>
    </row>
    <row r="97" spans="1:15" ht="9.75" customHeight="1" x14ac:dyDescent="0.2">
      <c r="A97" s="140" t="s">
        <v>149</v>
      </c>
      <c r="B97" s="137" t="s">
        <v>150</v>
      </c>
      <c r="C97" s="149"/>
      <c r="D97" s="120"/>
      <c r="E97" s="150">
        <v>230</v>
      </c>
      <c r="F97" s="95" t="s">
        <v>151</v>
      </c>
      <c r="G97" s="62" t="s">
        <v>38</v>
      </c>
      <c r="H97" s="62" t="s">
        <v>191</v>
      </c>
      <c r="I97" s="62" t="s">
        <v>191</v>
      </c>
      <c r="J97" s="70">
        <v>2</v>
      </c>
      <c r="K97" s="70">
        <v>2</v>
      </c>
      <c r="L97" s="42">
        <v>4</v>
      </c>
      <c r="M97" s="126" t="s">
        <v>41</v>
      </c>
      <c r="N97" s="74">
        <v>10</v>
      </c>
      <c r="O97" s="47" t="s">
        <v>189</v>
      </c>
    </row>
    <row r="98" spans="1:15" ht="9.75" customHeight="1" x14ac:dyDescent="0.2">
      <c r="A98" s="141"/>
      <c r="B98" s="138"/>
      <c r="C98" s="145"/>
      <c r="D98" s="122"/>
      <c r="E98" s="151"/>
      <c r="F98" s="95" t="s">
        <v>152</v>
      </c>
      <c r="G98" s="62" t="s">
        <v>38</v>
      </c>
      <c r="H98" s="62" t="s">
        <v>191</v>
      </c>
      <c r="I98" s="62" t="s">
        <v>191</v>
      </c>
      <c r="J98" s="70" t="s">
        <v>99</v>
      </c>
      <c r="K98" s="70" t="s">
        <v>99</v>
      </c>
      <c r="L98" s="62" t="s">
        <v>192</v>
      </c>
      <c r="M98" s="127" t="s">
        <v>139</v>
      </c>
      <c r="N98" s="74">
        <v>10</v>
      </c>
      <c r="O98" s="47" t="s">
        <v>189</v>
      </c>
    </row>
    <row r="99" spans="1:15" ht="9.75" customHeight="1" x14ac:dyDescent="0.2">
      <c r="A99" s="141"/>
      <c r="B99" s="138"/>
      <c r="C99" s="145"/>
      <c r="D99" s="122"/>
      <c r="E99" s="151"/>
      <c r="F99" s="95" t="s">
        <v>153</v>
      </c>
      <c r="G99" s="62" t="s">
        <v>38</v>
      </c>
      <c r="H99" s="62" t="s">
        <v>191</v>
      </c>
      <c r="I99" s="62" t="s">
        <v>191</v>
      </c>
      <c r="J99" s="70" t="s">
        <v>99</v>
      </c>
      <c r="K99" s="70" t="s">
        <v>99</v>
      </c>
      <c r="L99" s="62" t="s">
        <v>193</v>
      </c>
      <c r="M99" s="127" t="s">
        <v>99</v>
      </c>
      <c r="N99" s="74">
        <v>10</v>
      </c>
      <c r="O99" s="47" t="s">
        <v>189</v>
      </c>
    </row>
    <row r="100" spans="1:15" ht="9.75" customHeight="1" x14ac:dyDescent="0.2">
      <c r="A100" s="141"/>
      <c r="B100" s="138"/>
      <c r="C100" s="145"/>
      <c r="D100" s="122"/>
      <c r="E100" s="151"/>
      <c r="F100" s="95" t="s">
        <v>154</v>
      </c>
      <c r="G100" s="62" t="s">
        <v>38</v>
      </c>
      <c r="H100" s="62" t="s">
        <v>191</v>
      </c>
      <c r="I100" s="62" t="s">
        <v>191</v>
      </c>
      <c r="J100" s="70" t="s">
        <v>99</v>
      </c>
      <c r="K100" s="70" t="s">
        <v>99</v>
      </c>
      <c r="L100" s="62" t="s">
        <v>109</v>
      </c>
      <c r="M100" s="127" t="s">
        <v>139</v>
      </c>
      <c r="N100" s="74">
        <v>10</v>
      </c>
      <c r="O100" s="47" t="s">
        <v>189</v>
      </c>
    </row>
    <row r="101" spans="1:15" ht="9.75" customHeight="1" x14ac:dyDescent="0.2">
      <c r="A101" s="141"/>
      <c r="B101" s="138"/>
      <c r="C101" s="145"/>
      <c r="D101" s="122"/>
      <c r="E101" s="151"/>
      <c r="F101" s="95" t="s">
        <v>155</v>
      </c>
      <c r="G101" s="62" t="s">
        <v>38</v>
      </c>
      <c r="H101" s="62" t="s">
        <v>191</v>
      </c>
      <c r="I101" s="62" t="s">
        <v>191</v>
      </c>
      <c r="J101" s="70">
        <v>2</v>
      </c>
      <c r="K101" s="70">
        <v>2</v>
      </c>
      <c r="L101" s="62" t="s">
        <v>50</v>
      </c>
      <c r="M101" s="127">
        <v>10</v>
      </c>
      <c r="N101" s="74" t="s">
        <v>41</v>
      </c>
      <c r="O101" s="47" t="s">
        <v>189</v>
      </c>
    </row>
    <row r="102" spans="1:15" ht="9.75" customHeight="1" x14ac:dyDescent="0.2">
      <c r="A102" s="141"/>
      <c r="B102" s="138"/>
      <c r="C102" s="145"/>
      <c r="D102" s="122"/>
      <c r="E102" s="151"/>
      <c r="F102" s="95" t="s">
        <v>156</v>
      </c>
      <c r="G102" s="62" t="s">
        <v>38</v>
      </c>
      <c r="H102" s="62" t="s">
        <v>191</v>
      </c>
      <c r="I102" s="62" t="s">
        <v>191</v>
      </c>
      <c r="J102" s="70">
        <v>2</v>
      </c>
      <c r="K102" s="70">
        <v>2</v>
      </c>
      <c r="L102" s="62" t="s">
        <v>50</v>
      </c>
      <c r="M102" s="127">
        <v>10</v>
      </c>
      <c r="N102" s="74" t="s">
        <v>41</v>
      </c>
      <c r="O102" s="47" t="s">
        <v>189</v>
      </c>
    </row>
    <row r="103" spans="1:15" ht="9.75" customHeight="1" x14ac:dyDescent="0.2">
      <c r="A103" s="141"/>
      <c r="B103" s="138"/>
      <c r="C103" s="145"/>
      <c r="D103" s="122"/>
      <c r="E103" s="151"/>
      <c r="F103" s="95" t="s">
        <v>157</v>
      </c>
      <c r="G103" s="62" t="s">
        <v>38</v>
      </c>
      <c r="H103" s="62" t="s">
        <v>191</v>
      </c>
      <c r="I103" s="62" t="s">
        <v>191</v>
      </c>
      <c r="J103" s="70" t="s">
        <v>99</v>
      </c>
      <c r="K103" s="70" t="s">
        <v>99</v>
      </c>
      <c r="L103" s="62" t="s">
        <v>114</v>
      </c>
      <c r="M103" s="127" t="s">
        <v>100</v>
      </c>
      <c r="N103" s="74">
        <v>20</v>
      </c>
      <c r="O103" s="47" t="s">
        <v>189</v>
      </c>
    </row>
    <row r="104" spans="1:15" ht="9.75" customHeight="1" x14ac:dyDescent="0.2">
      <c r="A104" s="141"/>
      <c r="B104" s="138"/>
      <c r="C104" s="145"/>
      <c r="D104" s="122"/>
      <c r="E104" s="151"/>
      <c r="F104" s="95" t="s">
        <v>158</v>
      </c>
      <c r="G104" s="62" t="s">
        <v>38</v>
      </c>
      <c r="H104" s="62" t="s">
        <v>191</v>
      </c>
      <c r="I104" s="62" t="s">
        <v>191</v>
      </c>
      <c r="J104" s="70" t="s">
        <v>99</v>
      </c>
      <c r="K104" s="70" t="s">
        <v>99</v>
      </c>
      <c r="L104" s="62" t="s">
        <v>159</v>
      </c>
      <c r="M104" s="127" t="s">
        <v>100</v>
      </c>
      <c r="N104" s="74">
        <v>10</v>
      </c>
      <c r="O104" s="47" t="s">
        <v>189</v>
      </c>
    </row>
    <row r="105" spans="1:15" ht="9.75" customHeight="1" x14ac:dyDescent="0.2">
      <c r="A105" s="141"/>
      <c r="B105" s="138"/>
      <c r="C105" s="145"/>
      <c r="D105" s="122"/>
      <c r="E105" s="151"/>
      <c r="F105" s="95" t="s">
        <v>160</v>
      </c>
      <c r="G105" s="62" t="s">
        <v>38</v>
      </c>
      <c r="H105" s="62" t="s">
        <v>191</v>
      </c>
      <c r="I105" s="62" t="s">
        <v>191</v>
      </c>
      <c r="J105" s="70">
        <v>2</v>
      </c>
      <c r="K105" s="70">
        <v>2</v>
      </c>
      <c r="L105" s="62" t="s">
        <v>50</v>
      </c>
      <c r="M105" s="127" t="s">
        <v>41</v>
      </c>
      <c r="N105" s="74" t="s">
        <v>41</v>
      </c>
      <c r="O105" s="47" t="s">
        <v>189</v>
      </c>
    </row>
    <row r="106" spans="1:15" ht="9.75" customHeight="1" x14ac:dyDescent="0.2">
      <c r="A106" s="141"/>
      <c r="B106" s="138"/>
      <c r="C106" s="145"/>
      <c r="D106" s="122"/>
      <c r="E106" s="151"/>
      <c r="F106" s="95" t="s">
        <v>161</v>
      </c>
      <c r="G106" s="62" t="s">
        <v>38</v>
      </c>
      <c r="H106" s="62" t="s">
        <v>191</v>
      </c>
      <c r="I106" s="62" t="s">
        <v>191</v>
      </c>
      <c r="J106" s="70" t="s">
        <v>99</v>
      </c>
      <c r="K106" s="70" t="s">
        <v>99</v>
      </c>
      <c r="L106" s="62" t="s">
        <v>192</v>
      </c>
      <c r="M106" s="127" t="s">
        <v>99</v>
      </c>
      <c r="N106" s="74">
        <v>10</v>
      </c>
      <c r="O106" s="47" t="s">
        <v>189</v>
      </c>
    </row>
    <row r="107" spans="1:15" ht="9.75" customHeight="1" x14ac:dyDescent="0.2">
      <c r="A107" s="141"/>
      <c r="B107" s="138"/>
      <c r="C107" s="145"/>
      <c r="D107" s="122"/>
      <c r="E107" s="151"/>
      <c r="F107" s="95" t="s">
        <v>162</v>
      </c>
      <c r="G107" s="62" t="s">
        <v>38</v>
      </c>
      <c r="H107" s="62" t="s">
        <v>191</v>
      </c>
      <c r="I107" s="62" t="s">
        <v>191</v>
      </c>
      <c r="J107" s="70">
        <v>2</v>
      </c>
      <c r="K107" s="70">
        <v>2</v>
      </c>
      <c r="L107" s="62" t="s">
        <v>50</v>
      </c>
      <c r="M107" s="127" t="s">
        <v>41</v>
      </c>
      <c r="N107" s="74">
        <v>10</v>
      </c>
      <c r="O107" s="47" t="s">
        <v>189</v>
      </c>
    </row>
    <row r="108" spans="1:15" ht="9.75" customHeight="1" x14ac:dyDescent="0.2">
      <c r="A108" s="141"/>
      <c r="B108" s="138"/>
      <c r="C108" s="145"/>
      <c r="D108" s="122"/>
      <c r="E108" s="151"/>
      <c r="F108" s="95" t="s">
        <v>163</v>
      </c>
      <c r="G108" s="62" t="s">
        <v>38</v>
      </c>
      <c r="H108" s="62" t="s">
        <v>191</v>
      </c>
      <c r="I108" s="62" t="s">
        <v>191</v>
      </c>
      <c r="J108" s="70" t="s">
        <v>99</v>
      </c>
      <c r="K108" s="70" t="s">
        <v>99</v>
      </c>
      <c r="L108" s="62" t="s">
        <v>114</v>
      </c>
      <c r="M108" s="127" t="s">
        <v>110</v>
      </c>
      <c r="N108" s="74">
        <v>20</v>
      </c>
      <c r="O108" s="47" t="s">
        <v>189</v>
      </c>
    </row>
    <row r="109" spans="1:15" ht="9.75" customHeight="1" x14ac:dyDescent="0.2">
      <c r="A109" s="141"/>
      <c r="B109" s="138"/>
      <c r="C109" s="145"/>
      <c r="D109" s="122"/>
      <c r="E109" s="151"/>
      <c r="F109" s="95" t="s">
        <v>164</v>
      </c>
      <c r="G109" s="62" t="s">
        <v>38</v>
      </c>
      <c r="H109" s="62" t="s">
        <v>191</v>
      </c>
      <c r="I109" s="62" t="s">
        <v>191</v>
      </c>
      <c r="J109" s="70">
        <v>2</v>
      </c>
      <c r="K109" s="70">
        <v>2</v>
      </c>
      <c r="L109" s="62" t="s">
        <v>50</v>
      </c>
      <c r="M109" s="127" t="s">
        <v>41</v>
      </c>
      <c r="N109" s="74">
        <v>10</v>
      </c>
      <c r="O109" s="47" t="s">
        <v>189</v>
      </c>
    </row>
    <row r="110" spans="1:15" ht="9.75" customHeight="1" x14ac:dyDescent="0.2">
      <c r="A110" s="141"/>
      <c r="B110" s="138"/>
      <c r="C110" s="145"/>
      <c r="D110" s="122"/>
      <c r="E110" s="151"/>
      <c r="F110" s="95" t="s">
        <v>165</v>
      </c>
      <c r="G110" s="62" t="s">
        <v>38</v>
      </c>
      <c r="H110" s="62" t="s">
        <v>191</v>
      </c>
      <c r="I110" s="62" t="s">
        <v>191</v>
      </c>
      <c r="J110" s="70">
        <v>2</v>
      </c>
      <c r="K110" s="70">
        <v>2</v>
      </c>
      <c r="L110" s="62">
        <v>5</v>
      </c>
      <c r="M110" s="127">
        <v>50</v>
      </c>
      <c r="N110" s="74">
        <v>10</v>
      </c>
      <c r="O110" s="47" t="s">
        <v>189</v>
      </c>
    </row>
    <row r="111" spans="1:15" ht="9.75" customHeight="1" x14ac:dyDescent="0.2">
      <c r="A111" s="141"/>
      <c r="B111" s="138"/>
      <c r="C111" s="145"/>
      <c r="D111" s="122"/>
      <c r="E111" s="151"/>
      <c r="F111" s="95"/>
      <c r="G111" s="70"/>
      <c r="H111" s="70"/>
      <c r="I111" s="70"/>
      <c r="J111" s="70"/>
      <c r="K111" s="70"/>
      <c r="L111" s="70"/>
      <c r="M111" s="94"/>
      <c r="N111" s="96"/>
      <c r="O111" s="62"/>
    </row>
    <row r="112" spans="1:15" ht="9.75" customHeight="1" x14ac:dyDescent="0.2">
      <c r="A112" s="142"/>
      <c r="B112" s="143"/>
      <c r="C112" s="146"/>
      <c r="D112" s="123"/>
      <c r="E112" s="152"/>
      <c r="F112" s="53"/>
      <c r="G112" s="54"/>
      <c r="H112" s="54"/>
      <c r="I112" s="54"/>
      <c r="J112" s="54"/>
      <c r="K112" s="54"/>
      <c r="L112" s="97"/>
      <c r="M112" s="55"/>
      <c r="N112" s="55"/>
      <c r="O112" s="54"/>
    </row>
    <row r="113" spans="1:16" s="109" customFormat="1" ht="9.75" customHeight="1" x14ac:dyDescent="0.2">
      <c r="A113" s="137" t="s">
        <v>166</v>
      </c>
      <c r="B113" s="137" t="s">
        <v>167</v>
      </c>
      <c r="C113" s="121"/>
      <c r="D113" s="122"/>
      <c r="E113" s="139"/>
      <c r="F113" s="95"/>
      <c r="G113" s="70"/>
      <c r="H113" s="70"/>
      <c r="I113" s="70"/>
      <c r="J113" s="70"/>
      <c r="K113" s="70"/>
      <c r="L113" s="42"/>
      <c r="M113" s="127"/>
      <c r="N113" s="71"/>
      <c r="O113" s="47"/>
    </row>
    <row r="114" spans="1:16" ht="9.75" customHeight="1" x14ac:dyDescent="0.2">
      <c r="A114" s="138"/>
      <c r="B114" s="138"/>
      <c r="C114" s="121"/>
      <c r="D114" s="122"/>
      <c r="E114" s="129"/>
      <c r="F114" s="95"/>
      <c r="G114" s="70"/>
      <c r="H114" s="70"/>
      <c r="I114" s="70"/>
      <c r="J114" s="70"/>
      <c r="K114" s="70"/>
      <c r="L114" s="62"/>
      <c r="M114" s="127"/>
      <c r="N114" s="71"/>
      <c r="O114" s="47"/>
    </row>
    <row r="115" spans="1:16" ht="9.75" customHeight="1" x14ac:dyDescent="0.2">
      <c r="A115" s="138"/>
      <c r="B115" s="138"/>
      <c r="C115" s="121"/>
      <c r="D115" s="122"/>
      <c r="E115" s="129"/>
      <c r="F115" s="95"/>
      <c r="G115" s="70"/>
      <c r="H115" s="70"/>
      <c r="I115" s="70"/>
      <c r="J115" s="70"/>
      <c r="K115" s="70"/>
      <c r="L115" s="62"/>
      <c r="M115" s="127"/>
      <c r="N115" s="71"/>
      <c r="O115" s="47"/>
    </row>
    <row r="116" spans="1:16" ht="9.75" customHeight="1" x14ac:dyDescent="0.2">
      <c r="A116" s="138"/>
      <c r="B116" s="138"/>
      <c r="C116" s="121"/>
      <c r="D116" s="122"/>
      <c r="E116" s="130"/>
      <c r="F116" s="95"/>
      <c r="G116" s="70"/>
      <c r="H116" s="70"/>
      <c r="I116" s="70"/>
      <c r="J116" s="70"/>
      <c r="K116" s="70"/>
      <c r="L116" s="54"/>
      <c r="M116" s="127"/>
      <c r="N116" s="71"/>
      <c r="O116" s="54"/>
    </row>
    <row r="117" spans="1:16" ht="9.75" customHeight="1" x14ac:dyDescent="0.2">
      <c r="A117" s="140" t="s">
        <v>168</v>
      </c>
      <c r="B117" s="137" t="s">
        <v>169</v>
      </c>
      <c r="C117" s="149"/>
      <c r="D117" s="120"/>
      <c r="E117" s="139">
        <v>30</v>
      </c>
      <c r="F117" s="106" t="s">
        <v>170</v>
      </c>
      <c r="G117" s="107" t="s">
        <v>38</v>
      </c>
      <c r="H117" s="107" t="s">
        <v>39</v>
      </c>
      <c r="I117" s="107" t="s">
        <v>39</v>
      </c>
      <c r="J117" s="107">
        <v>0.01</v>
      </c>
      <c r="K117" s="107">
        <v>0.01</v>
      </c>
      <c r="L117" s="42">
        <v>0.05</v>
      </c>
      <c r="M117" s="126" t="s">
        <v>59</v>
      </c>
      <c r="N117" s="108">
        <v>0.05</v>
      </c>
      <c r="O117" s="47" t="s">
        <v>189</v>
      </c>
    </row>
    <row r="118" spans="1:16" ht="13.2" x14ac:dyDescent="0.2">
      <c r="A118" s="141"/>
      <c r="B118" s="138"/>
      <c r="C118" s="145"/>
      <c r="D118" s="122"/>
      <c r="E118" s="147"/>
      <c r="F118" s="95"/>
      <c r="G118" s="70"/>
      <c r="H118" s="70"/>
      <c r="I118" s="70"/>
      <c r="J118" s="70"/>
      <c r="K118" s="70"/>
      <c r="L118" s="62"/>
      <c r="M118" s="94"/>
      <c r="N118" s="96"/>
      <c r="O118" s="62"/>
    </row>
    <row r="119" spans="1:16" ht="13.2" x14ac:dyDescent="0.2">
      <c r="A119" s="141"/>
      <c r="B119" s="138"/>
      <c r="C119" s="145"/>
      <c r="D119" s="122"/>
      <c r="E119" s="147"/>
      <c r="F119" s="95"/>
      <c r="G119" s="70"/>
      <c r="H119" s="70"/>
      <c r="I119" s="70"/>
      <c r="J119" s="70"/>
      <c r="K119" s="70"/>
      <c r="L119" s="70"/>
      <c r="M119" s="98"/>
      <c r="N119" s="96"/>
      <c r="O119" s="62"/>
    </row>
    <row r="120" spans="1:16" ht="13.2" x14ac:dyDescent="0.2">
      <c r="A120" s="142"/>
      <c r="B120" s="143"/>
      <c r="C120" s="146"/>
      <c r="D120" s="123"/>
      <c r="E120" s="148"/>
      <c r="F120" s="99"/>
      <c r="G120" s="100"/>
      <c r="H120" s="100"/>
      <c r="I120" s="100"/>
      <c r="J120" s="100"/>
      <c r="K120" s="100"/>
      <c r="L120" s="100"/>
      <c r="M120" s="101"/>
      <c r="N120" s="101"/>
      <c r="O120" s="77"/>
    </row>
    <row r="121" spans="1:16" ht="10.199999999999999" customHeight="1" x14ac:dyDescent="0.2">
      <c r="C121" s="9"/>
      <c r="D121" s="9"/>
      <c r="E121" s="23"/>
      <c r="P121" s="104"/>
    </row>
    <row r="122" spans="1:16" ht="10.199999999999999" customHeight="1" x14ac:dyDescent="0.2">
      <c r="C122" s="9"/>
      <c r="D122" s="9"/>
      <c r="E122" s="23"/>
      <c r="P122" s="104"/>
    </row>
    <row r="123" spans="1:16" ht="10.199999999999999" customHeight="1" thickBot="1" x14ac:dyDescent="0.25">
      <c r="B123" s="4" t="s">
        <v>171</v>
      </c>
      <c r="C123" s="9"/>
      <c r="D123" s="9"/>
      <c r="E123" s="23"/>
      <c r="P123" s="104"/>
    </row>
    <row r="124" spans="1:16" ht="10.95" customHeight="1" thickBot="1" x14ac:dyDescent="0.25">
      <c r="B124" s="4" t="s">
        <v>172</v>
      </c>
      <c r="C124" s="102">
        <f>SUM(C14:C86)</f>
        <v>564.57442784066654</v>
      </c>
      <c r="D124" s="103"/>
      <c r="E124" s="23"/>
      <c r="P124" s="104"/>
    </row>
    <row r="125" spans="1:16" ht="27" customHeight="1" thickBot="1" x14ac:dyDescent="0.25">
      <c r="B125" s="4" t="s">
        <v>173</v>
      </c>
      <c r="C125" s="102">
        <f>E15+E23+E47+E70+E74+E87+E97+E113+E117</f>
        <v>1230</v>
      </c>
      <c r="D125" s="9"/>
      <c r="E125" s="23"/>
      <c r="P125" s="104"/>
    </row>
    <row r="126" spans="1:16" ht="20.25" customHeight="1" x14ac:dyDescent="0.2">
      <c r="C126" s="103"/>
      <c r="D126" s="9"/>
      <c r="E126" s="23"/>
      <c r="P126" s="104"/>
    </row>
    <row r="127" spans="1:16" ht="10.199999999999999" customHeight="1" x14ac:dyDescent="0.2">
      <c r="B127" s="4" t="s">
        <v>174</v>
      </c>
      <c r="C127" s="4"/>
      <c r="D127" s="4"/>
    </row>
    <row r="128" spans="1:16" ht="24" customHeight="1" x14ac:dyDescent="0.2">
      <c r="B128" s="153" t="s">
        <v>175</v>
      </c>
      <c r="C128" s="154"/>
      <c r="D128" s="154"/>
      <c r="E128" s="154"/>
      <c r="F128" s="154"/>
      <c r="G128" s="154"/>
      <c r="H128" s="154"/>
      <c r="I128" s="154"/>
      <c r="J128" s="154"/>
      <c r="K128" s="154"/>
      <c r="L128" s="111"/>
      <c r="M128" s="111"/>
      <c r="N128" s="111"/>
      <c r="O128" s="111"/>
    </row>
    <row r="129" spans="2:15" ht="10.199999999999999" customHeight="1" x14ac:dyDescent="0.2">
      <c r="B129" s="153" t="s">
        <v>176</v>
      </c>
      <c r="C129" s="154"/>
      <c r="D129" s="154"/>
      <c r="E129" s="154"/>
      <c r="F129" s="154"/>
      <c r="G129" s="154"/>
      <c r="H129" s="111"/>
      <c r="I129" s="111"/>
      <c r="J129" s="111"/>
      <c r="K129" s="111"/>
      <c r="L129" s="111"/>
      <c r="M129" s="111"/>
      <c r="N129" s="111"/>
      <c r="O129" s="111"/>
    </row>
    <row r="130" spans="2:15" ht="10.199999999999999" customHeight="1" x14ac:dyDescent="0.2">
      <c r="B130" s="155" t="s">
        <v>177</v>
      </c>
      <c r="C130" s="155"/>
      <c r="O130" s="104"/>
    </row>
    <row r="131" spans="2:15" x14ac:dyDescent="0.2">
      <c r="B131" s="4" t="s">
        <v>178</v>
      </c>
    </row>
    <row r="132" spans="2:15" x14ac:dyDescent="0.2">
      <c r="B132" s="4" t="s">
        <v>179</v>
      </c>
    </row>
    <row r="133" spans="2:15" x14ac:dyDescent="0.2">
      <c r="B133" s="4" t="s">
        <v>180</v>
      </c>
    </row>
    <row r="134" spans="2:15" x14ac:dyDescent="0.2">
      <c r="B134" s="4" t="s">
        <v>181</v>
      </c>
    </row>
    <row r="135" spans="2:15" x14ac:dyDescent="0.2">
      <c r="B135" s="4" t="s">
        <v>182</v>
      </c>
    </row>
    <row r="136" spans="2:15" ht="11.4" x14ac:dyDescent="0.2">
      <c r="B136" s="4" t="s">
        <v>183</v>
      </c>
    </row>
  </sheetData>
  <protectedRanges>
    <protectedRange sqref="C3:E4 I3 C10:D10 F9:G10 E80:E82 E14 E19:E47 F80:O83 F95:O96 F66:O66 F111:O112 E86:E113 E115:E117 F113:F116 F118:O120" name="Range1"/>
    <protectedRange sqref="C7:E7" name="Range1_1"/>
    <protectedRange password="CDC0" sqref="H6" name="Range1_2_1"/>
    <protectedRange sqref="D15:D18" name="Range1_2"/>
    <protectedRange sqref="F23:F46" name="Range1_4"/>
    <protectedRange sqref="G23:G46" name="Range1_5"/>
    <protectedRange sqref="H23:H46" name="Range1_6"/>
    <protectedRange sqref="I61:I65 I23:I47 I49:I59" name="Range1_7"/>
    <protectedRange sqref="J23:K46" name="Range1_8"/>
    <protectedRange sqref="L23:L46" name="Range1_9"/>
    <protectedRange sqref="O23:O47 O49:O59 O61:O65" name="Range1_10"/>
    <protectedRange sqref="F47:F65" name="Range1_12"/>
    <protectedRange sqref="G47:G65" name="Range1_13"/>
    <protectedRange sqref="H48:I48 H47 H60:I60 H61:H65 H49:H59" name="Range1_14"/>
    <protectedRange sqref="J47:K65" name="Range1_15"/>
    <protectedRange sqref="L47:L65" name="Range1_16"/>
    <protectedRange sqref="O117 O48 O60 O67:O79 O87:O94 O97:O110" name="Range1_17"/>
    <protectedRange sqref="E74:E79" name="Range1_19"/>
    <protectedRange sqref="F67:F73" name="Range1_20"/>
    <protectedRange sqref="G67:G73" name="Range1_21"/>
    <protectedRange sqref="J67:K73" name="Range1_23"/>
    <protectedRange sqref="L67:L73" name="Range1_24"/>
    <protectedRange sqref="F87:F94" name="Range1_3"/>
    <protectedRange sqref="G87:G94" name="Range1_11"/>
    <protectedRange sqref="H87:I94 H67:I73 H97:I110" name="Range1_18"/>
    <protectedRange sqref="J87:K94" name="Range1_26"/>
    <protectedRange sqref="L87:L94" name="Range1_27"/>
    <protectedRange sqref="F97:F110" name="Range1_29"/>
    <protectedRange sqref="G97:G110" name="Range1_30"/>
    <protectedRange sqref="J97:K110" name="Range1_32"/>
    <protectedRange sqref="L97:L110" name="Range1_33"/>
    <protectedRange sqref="G117:I117" name="Range1_35"/>
    <protectedRange sqref="J117:K117" name="Range1_36"/>
    <protectedRange sqref="L117" name="Range1_37"/>
    <protectedRange sqref="C6:E6" name="Range1_1_2"/>
    <protectedRange sqref="G113:I116 O113:O116" name="Range1_25"/>
    <protectedRange sqref="J113:L116" name="Range1_25_1"/>
    <protectedRange sqref="M113:N116" name="Range1_25_2"/>
  </protectedRanges>
  <mergeCells count="86">
    <mergeCell ref="A6:B6"/>
    <mergeCell ref="C6:E6"/>
    <mergeCell ref="A7:B7"/>
    <mergeCell ref="C7:E7"/>
    <mergeCell ref="A3:B3"/>
    <mergeCell ref="C3:F3"/>
    <mergeCell ref="A4:B4"/>
    <mergeCell ref="C4:E4"/>
    <mergeCell ref="A5:B5"/>
    <mergeCell ref="C5:E5"/>
    <mergeCell ref="G7:K7"/>
    <mergeCell ref="A9:B9"/>
    <mergeCell ref="C9:E9"/>
    <mergeCell ref="A10:B10"/>
    <mergeCell ref="C10:E10"/>
    <mergeCell ref="A8:B8"/>
    <mergeCell ref="C8:E8"/>
    <mergeCell ref="A12:B13"/>
    <mergeCell ref="D12:E12"/>
    <mergeCell ref="L12:L13"/>
    <mergeCell ref="M12:M13"/>
    <mergeCell ref="N12:N13"/>
    <mergeCell ref="O12:O13"/>
    <mergeCell ref="A14:A22"/>
    <mergeCell ref="C14:C83"/>
    <mergeCell ref="H14:O14"/>
    <mergeCell ref="E19:E22"/>
    <mergeCell ref="A23:A46"/>
    <mergeCell ref="B23:B46"/>
    <mergeCell ref="F12:F13"/>
    <mergeCell ref="G12:G13"/>
    <mergeCell ref="H12:H13"/>
    <mergeCell ref="I12:I13"/>
    <mergeCell ref="J12:J13"/>
    <mergeCell ref="K12:K13"/>
    <mergeCell ref="E74:E79"/>
    <mergeCell ref="D23:D46"/>
    <mergeCell ref="E23:E46"/>
    <mergeCell ref="A47:A66"/>
    <mergeCell ref="B47:B66"/>
    <mergeCell ref="D47:D66"/>
    <mergeCell ref="E47:E66"/>
    <mergeCell ref="A67:A73"/>
    <mergeCell ref="B67:B73"/>
    <mergeCell ref="B74:B79"/>
    <mergeCell ref="D74:D79"/>
    <mergeCell ref="A80:A83"/>
    <mergeCell ref="B80:B83"/>
    <mergeCell ref="D80:D83"/>
    <mergeCell ref="N84:N85"/>
    <mergeCell ref="O84:O85"/>
    <mergeCell ref="A86:B86"/>
    <mergeCell ref="H86:O86"/>
    <mergeCell ref="F84:F85"/>
    <mergeCell ref="G84:G85"/>
    <mergeCell ref="H84:H85"/>
    <mergeCell ref="I84:I85"/>
    <mergeCell ref="J84:J85"/>
    <mergeCell ref="K84:K85"/>
    <mergeCell ref="A84:B85"/>
    <mergeCell ref="D84:E84"/>
    <mergeCell ref="L84:L85"/>
    <mergeCell ref="M84:M85"/>
    <mergeCell ref="B128:K128"/>
    <mergeCell ref="B130:C130"/>
    <mergeCell ref="A117:A120"/>
    <mergeCell ref="B117:B120"/>
    <mergeCell ref="C117:C120"/>
    <mergeCell ref="E117:E120"/>
    <mergeCell ref="B129:G129"/>
    <mergeCell ref="D15:D18"/>
    <mergeCell ref="E15:E18"/>
    <mergeCell ref="B15:B18"/>
    <mergeCell ref="B113:B116"/>
    <mergeCell ref="A113:A116"/>
    <mergeCell ref="E113:E116"/>
    <mergeCell ref="A87:A96"/>
    <mergeCell ref="B87:B96"/>
    <mergeCell ref="C87:C96"/>
    <mergeCell ref="E87:E96"/>
    <mergeCell ref="A97:A112"/>
    <mergeCell ref="B97:B112"/>
    <mergeCell ref="C97:C112"/>
    <mergeCell ref="E97:E112"/>
    <mergeCell ref="E80:E83"/>
    <mergeCell ref="A74:A79"/>
  </mergeCells>
  <phoneticPr fontId="14" type="noConversion"/>
  <pageMargins left="0.75" right="0.75" top="1" bottom="1" header="0.5" footer="0.5"/>
  <pageSetup paperSize="8" scale="64" orientation="portrait" r:id="rId1"/>
  <headerFooter alignWithMargins="0">
    <oddHeader>&amp;C&amp;"Calibri"&amp;12&amp;KFF0000 OFFICIAL&amp;1#_x000D_</oddHeader>
    <oddFooter>&amp;C_x000D_&amp;1#&amp;"Calibri"&amp;12&amp;KFF0000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4" type="noConversion"/>
  <pageMargins left="0.75" right="0.75" top="1" bottom="1" header="0.5" footer="0.5"/>
  <headerFooter alignWithMargins="0">
    <oddHeader>&amp;C&amp;"Calibri"&amp;12&amp;KFF0000 OFFICIAL&amp;1#_x000D_</oddHeader>
    <oddFooter>&amp;C_x000D_&amp;1#&amp;"Calibri"&amp;12&amp;KFF0000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4" type="noConversion"/>
  <pageMargins left="0.75" right="0.75" top="1" bottom="1" header="0.5" footer="0.5"/>
  <headerFooter alignWithMargins="0"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c01dc6-2c49-4730-b140-874c95cac377" xsi:nil="true"/>
    <lcf76f155ced4ddcb4097134ff3c332f xmlns="2b53c995-2120-4bc0-8922-c25044d37f6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1DB94C8E2E14F9D69CDF9B52A3286" ma:contentTypeVersion="18" ma:contentTypeDescription="Create a new document." ma:contentTypeScope="" ma:versionID="e4fab9a424a6568cca72564f0a3e80af">
  <xsd:schema xmlns:xsd="http://www.w3.org/2001/XMLSchema" xmlns:xs="http://www.w3.org/2001/XMLSchema" xmlns:p="http://schemas.microsoft.com/office/2006/metadata/properties" xmlns:ns2="2b53c995-2120-4bc0-8922-c25044d37f65" xmlns:ns3="c95b51c2-b2ac-4224-a5b5-069909057829" xmlns:ns4="81c01dc6-2c49-4730-b140-874c95cac377" targetNamespace="http://schemas.microsoft.com/office/2006/metadata/properties" ma:root="true" ma:fieldsID="4da394cbf81a6dfae2539a807d59b8d5" ns2:_="" ns3:_="" ns4:_="">
    <xsd:import namespace="2b53c995-2120-4bc0-8922-c25044d37f65"/>
    <xsd:import namespace="c95b51c2-b2ac-4224-a5b5-069909057829"/>
    <xsd:import namespace="81c01dc6-2c49-4730-b140-874c95cac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3c995-2120-4bc0-8922-c25044d37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b51c2-b2ac-4224-a5b5-0699090578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2ae6d04-93fd-4eff-b083-abce3c4fe286}" ma:internalName="TaxCatchAll" ma:showField="CatchAllData" ma:web="c95b51c2-b2ac-4224-a5b5-0699090578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8D24FA-BE13-411B-BA80-CBF189F5A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AB7910-13BD-43EB-A0EE-5D1761AC3E6C}">
  <ds:schemaRefs>
    <ds:schemaRef ds:uri="http://schemas.microsoft.com/office/2006/metadata/properties"/>
    <ds:schemaRef ds:uri="http://schemas.microsoft.com/office/infopath/2007/PartnerControls"/>
    <ds:schemaRef ds:uri="89ce2be6-43b0-4810-adcc-5e8b23f01281"/>
    <ds:schemaRef ds:uri="4f9bc952-ad17-4be7-978e-c4c57d877955"/>
  </ds:schemaRefs>
</ds:datastoreItem>
</file>

<file path=customXml/itemProps3.xml><?xml version="1.0" encoding="utf-8"?>
<ds:datastoreItem xmlns:ds="http://schemas.openxmlformats.org/officeDocument/2006/customXml" ds:itemID="{72E7712F-5C16-4332-B367-2B4ACEFF7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Dairy Food Safety Victoria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2008-10-13T03:45:05Z</dcterms:created>
  <dcterms:modified xsi:type="dcterms:W3CDTF">2024-03-25T04:24:28Z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0x010100E00E45491C8BA64EB40ABFBD15F3A1F3</vt:lpwstr>
  </property>
  <property fmtid="{D5CDD505-2E9C-101B-9397-08002B2CF9AE}" pid="3" name="MSIP_Label_c2ee3eb4-6fa4-4315-885d-7c5993884951_Enabled">
    <vt:lpwstr>true</vt:lpwstr>
  </property>
  <property fmtid="{D5CDD505-2E9C-101B-9397-08002B2CF9AE}" pid="4" name="MSIP_Label_c2ee3eb4-6fa4-4315-885d-7c5993884951_SetDate">
    <vt:lpwstr>2023-01-23T04:00:38Z</vt:lpwstr>
  </property>
  <property fmtid="{D5CDD505-2E9C-101B-9397-08002B2CF9AE}" pid="5" name="MSIP_Label_c2ee3eb4-6fa4-4315-885d-7c5993884951_Method">
    <vt:lpwstr>Standard</vt:lpwstr>
  </property>
  <property fmtid="{D5CDD505-2E9C-101B-9397-08002B2CF9AE}" pid="6" name="MSIP_Label_c2ee3eb4-6fa4-4315-885d-7c5993884951_Name">
    <vt:lpwstr>OFFICIAL</vt:lpwstr>
  </property>
  <property fmtid="{D5CDD505-2E9C-101B-9397-08002B2CF9AE}" pid="7" name="MSIP_Label_c2ee3eb4-6fa4-4315-885d-7c5993884951_SiteId">
    <vt:lpwstr>c5da861c-cad6-4eef-a0c6-c40297f40e30</vt:lpwstr>
  </property>
  <property fmtid="{D5CDD505-2E9C-101B-9397-08002B2CF9AE}" pid="8" name="MSIP_Label_c2ee3eb4-6fa4-4315-885d-7c5993884951_ActionId">
    <vt:lpwstr>3dd742b2-2c86-45d3-8db5-e9afee6b45fc</vt:lpwstr>
  </property>
  <property fmtid="{D5CDD505-2E9C-101B-9397-08002B2CF9AE}" pid="9" name="MSIP_Label_c2ee3eb4-6fa4-4315-885d-7c5993884951_ContentBits">
    <vt:lpwstr>3</vt:lpwstr>
  </property>
  <property fmtid="{D5CDD505-2E9C-101B-9397-08002B2CF9AE}" pid="10" name="MediaServiceImageTags">
    <vt:lpwstr/>
  </property>
</Properties>
</file>